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ci.adds\partages\Direction des opérations\04.Gestion des entreprises\ASSOCIATION\Boite à outils\OUTILS DE COMPTABILITE\"/>
    </mc:Choice>
  </mc:AlternateContent>
  <xr:revisionPtr revIDLastSave="0" documentId="13_ncr:1_{7C8231EC-50A2-42F7-9A95-E270BCA68F61}" xr6:coauthVersionLast="47" xr6:coauthVersionMax="47" xr10:uidLastSave="{00000000-0000-0000-0000-000000000000}"/>
  <bookViews>
    <workbookView xWindow="-120" yWindow="-120" windowWidth="29040" windowHeight="15840" activeTab="3" xr2:uid="{71EB51FF-D432-4E75-96AD-560E7EACFE4A}"/>
  </bookViews>
  <sheets>
    <sheet name="NOTICE EXPLICATIVE" sheetId="6" r:id="rId1"/>
    <sheet name="Budget prévisionnel association" sheetId="2" r:id="rId2"/>
    <sheet name="Valorisation du bénévolat" sheetId="5" r:id="rId3"/>
    <sheet name="Budget previsionnel projet" sheetId="4" r:id="rId4"/>
  </sheets>
  <externalReferences>
    <externalReference r:id="rId5"/>
  </externalReferences>
  <definedNames>
    <definedName name="Achat_marchandises_matières_premières">#REF!</definedName>
    <definedName name="CA">#REF!</definedName>
    <definedName name="capital_restant_du">#REF!</definedName>
    <definedName name="champs_date">#REF!</definedName>
    <definedName name="colonneA">#REF!</definedName>
    <definedName name="duree_du_pret">#REF!</definedName>
    <definedName name="Durée1">#REF!</definedName>
    <definedName name="jjjj">#REF!</definedName>
    <definedName name="Mens2">[1]Emprunt!$E$11</definedName>
    <definedName name="mensualite">#REF!</definedName>
    <definedName name="Mod_amort">#REF!</definedName>
    <definedName name="Mode">#REF!</definedName>
    <definedName name="montant_du_pret">#REF!</definedName>
    <definedName name="montant_du_pretd">#REF!</definedName>
    <definedName name="Montant1">#REF!</definedName>
    <definedName name="nombre_versements_an">#REF!</definedName>
    <definedName name="taux_interet_annuel">#REF!</definedName>
    <definedName name="taux_interet_annueld">#REF!</definedName>
    <definedName name="Valeurs_saisies">IF(#REF!*#REF!*#REF!*#REF!*#REF!&gt;0,1,0)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E4" i="2"/>
  <c r="E15" i="2"/>
  <c r="E24" i="2"/>
  <c r="E20" i="2"/>
  <c r="E27" i="2"/>
  <c r="E5" i="4"/>
  <c r="C5" i="4"/>
  <c r="E41" i="2"/>
  <c r="E40" i="2"/>
  <c r="E21" i="4"/>
  <c r="E16" i="4"/>
  <c r="E14" i="4"/>
  <c r="E10" i="4"/>
  <c r="E27" i="4"/>
  <c r="E24" i="4"/>
  <c r="C24" i="4"/>
  <c r="C21" i="4"/>
  <c r="C15" i="4"/>
  <c r="C9" i="4"/>
  <c r="C29" i="4"/>
  <c r="C29" i="2"/>
  <c r="C24" i="2"/>
  <c r="E13" i="2"/>
  <c r="C20" i="2"/>
  <c r="L3" i="5" a="1"/>
  <c r="L3" i="5" s="1"/>
  <c r="M3" i="5" s="1"/>
  <c r="L4" i="5" a="1"/>
  <c r="L4" i="5" s="1"/>
  <c r="M4" i="5" s="1"/>
  <c r="Q3" i="5" s="1"/>
  <c r="R3" i="5" s="1"/>
  <c r="S3" i="5" s="1"/>
  <c r="L5" i="5" a="1"/>
  <c r="L5" i="5" s="1"/>
  <c r="M5" i="5" s="1"/>
  <c r="Q7" i="5" s="1"/>
  <c r="L6" i="5" a="1"/>
  <c r="L6" i="5" s="1"/>
  <c r="M6" i="5" s="1"/>
  <c r="Q8" i="5" s="1"/>
  <c r="R8" i="5" s="1"/>
  <c r="S8" i="5" s="1"/>
  <c r="L7" i="5" a="1"/>
  <c r="L7" i="5" s="1"/>
  <c r="M7" i="5" s="1"/>
  <c r="Q9" i="5" s="1"/>
  <c r="R9" i="5" s="1"/>
  <c r="S9" i="5" s="1"/>
  <c r="L8" i="5" a="1"/>
  <c r="L8" i="5" s="1"/>
  <c r="M8" i="5" s="1"/>
  <c r="Q10" i="5" s="1"/>
  <c r="R10" i="5" s="1"/>
  <c r="S10" i="5" s="1"/>
  <c r="L9" i="5" a="1"/>
  <c r="L9" i="5" s="1"/>
  <c r="M9" i="5" s="1"/>
  <c r="L10" i="5" a="1"/>
  <c r="L10" i="5" s="1"/>
  <c r="M10" i="5" s="1"/>
  <c r="L11" i="5" a="1"/>
  <c r="L11" i="5" s="1"/>
  <c r="L12" i="5" a="1"/>
  <c r="L12" i="5" s="1"/>
  <c r="M12" i="5" s="1"/>
  <c r="L13" i="5" a="1"/>
  <c r="L13" i="5" s="1"/>
  <c r="M13" i="5" s="1"/>
  <c r="L14" i="5" a="1"/>
  <c r="L14" i="5" s="1"/>
  <c r="M14" i="5" s="1"/>
  <c r="L15" i="5" a="1"/>
  <c r="L15" i="5" s="1"/>
  <c r="M15" i="5" s="1"/>
  <c r="L16" i="5" a="1"/>
  <c r="L16" i="5" s="1"/>
  <c r="M16" i="5" s="1"/>
  <c r="L17" i="5" a="1"/>
  <c r="L17" i="5" s="1"/>
  <c r="M17" i="5" s="1"/>
  <c r="L18" i="5" a="1"/>
  <c r="L18" i="5" s="1"/>
  <c r="M18" i="5" s="1"/>
  <c r="L19" i="5" a="1"/>
  <c r="L19" i="5" s="1"/>
  <c r="M19" i="5" s="1"/>
  <c r="L20" i="5" a="1"/>
  <c r="L20" i="5" s="1"/>
  <c r="M20" i="5" s="1"/>
  <c r="L21" i="5" a="1"/>
  <c r="L21" i="5" s="1"/>
  <c r="M21" i="5" s="1"/>
  <c r="L22" i="5" a="1"/>
  <c r="L22" i="5" s="1"/>
  <c r="M22" i="5" s="1"/>
  <c r="L23" i="5" a="1"/>
  <c r="L23" i="5" s="1"/>
  <c r="M23" i="5" s="1"/>
  <c r="L24" i="5" a="1"/>
  <c r="L24" i="5" s="1"/>
  <c r="M24" i="5" s="1"/>
  <c r="L25" i="5" a="1"/>
  <c r="L25" i="5" s="1"/>
  <c r="M25" i="5" s="1"/>
  <c r="L26" i="5" a="1"/>
  <c r="L26" i="5" s="1"/>
  <c r="M26" i="5" s="1"/>
  <c r="L27" i="5" a="1"/>
  <c r="L27" i="5" s="1"/>
  <c r="L28" i="5" a="1"/>
  <c r="L28" i="5" s="1"/>
  <c r="M28" i="5" s="1"/>
  <c r="L29" i="5" a="1"/>
  <c r="L29" i="5" s="1"/>
  <c r="M29" i="5" s="1"/>
  <c r="L30" i="5" a="1"/>
  <c r="L30" i="5" s="1"/>
  <c r="M30" i="5" s="1"/>
  <c r="L31" i="5" a="1"/>
  <c r="L31" i="5" s="1"/>
  <c r="M31" i="5" s="1"/>
  <c r="L32" i="5" a="1"/>
  <c r="L32" i="5" s="1"/>
  <c r="M32" i="5" s="1"/>
  <c r="L33" i="5" a="1"/>
  <c r="L33" i="5" s="1"/>
  <c r="M33" i="5" s="1"/>
  <c r="L34" i="5" a="1"/>
  <c r="L34" i="5" s="1"/>
  <c r="M34" i="5" s="1"/>
  <c r="L35" i="5" a="1"/>
  <c r="L35" i="5" s="1"/>
  <c r="M35" i="5" s="1"/>
  <c r="L36" i="5" a="1"/>
  <c r="L36" i="5" s="1"/>
  <c r="L37" i="5" a="1"/>
  <c r="L37" i="5" s="1"/>
  <c r="M37" i="5" s="1"/>
  <c r="L38" i="5" a="1"/>
  <c r="L38" i="5" s="1"/>
  <c r="M38" i="5" s="1"/>
  <c r="L39" i="5" a="1"/>
  <c r="L39" i="5" s="1"/>
  <c r="M39" i="5" s="1"/>
  <c r="L40" i="5" a="1"/>
  <c r="L40" i="5" s="1"/>
  <c r="M40" i="5" s="1"/>
  <c r="L41" i="5" a="1"/>
  <c r="L41" i="5" s="1"/>
  <c r="M41" i="5" s="1"/>
  <c r="L42" i="5" a="1"/>
  <c r="L42" i="5" s="1"/>
  <c r="M42" i="5" s="1"/>
  <c r="L43" i="5" a="1"/>
  <c r="L43" i="5" s="1"/>
  <c r="L44" i="5" a="1"/>
  <c r="L44" i="5" s="1"/>
  <c r="M44" i="5" s="1"/>
  <c r="L45" i="5" a="1"/>
  <c r="L45" i="5" s="1"/>
  <c r="M45" i="5" s="1"/>
  <c r="L46" i="5" a="1"/>
  <c r="L46" i="5" s="1"/>
  <c r="M46" i="5" s="1"/>
  <c r="L47" i="5" a="1"/>
  <c r="L47" i="5" s="1"/>
  <c r="M47" i="5" s="1"/>
  <c r="L48" i="5" a="1"/>
  <c r="L48" i="5" s="1"/>
  <c r="M48" i="5" s="1"/>
  <c r="L49" i="5" a="1"/>
  <c r="L49" i="5" s="1"/>
  <c r="M49" i="5" s="1"/>
  <c r="L50" i="5" a="1"/>
  <c r="L50" i="5" s="1"/>
  <c r="M50" i="5" s="1"/>
  <c r="L51" i="5" a="1"/>
  <c r="L51" i="5" s="1"/>
  <c r="M51" i="5" s="1"/>
  <c r="L52" i="5" a="1"/>
  <c r="L52" i="5" s="1"/>
  <c r="M52" i="5" s="1"/>
  <c r="L53" i="5" a="1"/>
  <c r="L53" i="5" s="1"/>
  <c r="M53" i="5" s="1"/>
  <c r="L54" i="5" a="1"/>
  <c r="L54" i="5" s="1"/>
  <c r="M54" i="5" s="1"/>
  <c r="L55" i="5" a="1"/>
  <c r="L55" i="5" s="1"/>
  <c r="M55" i="5" s="1"/>
  <c r="L56" i="5" a="1"/>
  <c r="L56" i="5" s="1"/>
  <c r="M56" i="5" s="1"/>
  <c r="L57" i="5" a="1"/>
  <c r="L57" i="5" s="1"/>
  <c r="M57" i="5" s="1"/>
  <c r="L58" i="5" a="1"/>
  <c r="L58" i="5" s="1"/>
  <c r="M58" i="5" s="1"/>
  <c r="L59" i="5" a="1"/>
  <c r="L59" i="5" s="1"/>
  <c r="L60" i="5" a="1"/>
  <c r="L60" i="5" s="1"/>
  <c r="M60" i="5" s="1"/>
  <c r="L61" i="5" a="1"/>
  <c r="L61" i="5" s="1"/>
  <c r="M61" i="5" s="1"/>
  <c r="L62" i="5" a="1"/>
  <c r="L62" i="5" s="1"/>
  <c r="M62" i="5" s="1"/>
  <c r="L63" i="5" a="1"/>
  <c r="L63" i="5" s="1"/>
  <c r="M63" i="5" s="1"/>
  <c r="L64" i="5" a="1"/>
  <c r="L64" i="5" s="1"/>
  <c r="M64" i="5" s="1"/>
  <c r="L65" i="5" a="1"/>
  <c r="L65" i="5" s="1"/>
  <c r="M65" i="5" s="1"/>
  <c r="L66" i="5" a="1"/>
  <c r="L66" i="5" s="1"/>
  <c r="M66" i="5" s="1"/>
  <c r="L67" i="5" a="1"/>
  <c r="L67" i="5" s="1"/>
  <c r="M67" i="5" s="1"/>
  <c r="L68" i="5" a="1"/>
  <c r="L68" i="5" s="1"/>
  <c r="M68" i="5" s="1"/>
  <c r="L69" i="5" a="1"/>
  <c r="L69" i="5" s="1"/>
  <c r="M69" i="5" s="1"/>
  <c r="L70" i="5" a="1"/>
  <c r="L70" i="5" s="1"/>
  <c r="M70" i="5" s="1"/>
  <c r="L71" i="5" a="1"/>
  <c r="L71" i="5" s="1"/>
  <c r="M71" i="5" s="1"/>
  <c r="L72" i="5" a="1"/>
  <c r="L72" i="5" s="1"/>
  <c r="M72" i="5" s="1"/>
  <c r="L73" i="5" a="1"/>
  <c r="L73" i="5" s="1"/>
  <c r="M73" i="5" s="1"/>
  <c r="L74" i="5" a="1"/>
  <c r="L74" i="5" s="1"/>
  <c r="M74" i="5" s="1"/>
  <c r="L75" i="5" a="1"/>
  <c r="L75" i="5" s="1"/>
  <c r="L76" i="5" a="1"/>
  <c r="L76" i="5" s="1"/>
  <c r="M76" i="5" s="1"/>
  <c r="L77" i="5" a="1"/>
  <c r="L77" i="5" s="1"/>
  <c r="M77" i="5" s="1"/>
  <c r="L78" i="5" a="1"/>
  <c r="L78" i="5" s="1"/>
  <c r="M78" i="5" s="1"/>
  <c r="L79" i="5" a="1"/>
  <c r="L79" i="5" s="1"/>
  <c r="M79" i="5" s="1"/>
  <c r="L80" i="5" a="1"/>
  <c r="L80" i="5" s="1"/>
  <c r="M80" i="5" s="1"/>
  <c r="L81" i="5" a="1"/>
  <c r="L81" i="5" s="1"/>
  <c r="M81" i="5" s="1"/>
  <c r="L82" i="5" a="1"/>
  <c r="L82" i="5" s="1"/>
  <c r="M82" i="5" s="1"/>
  <c r="L83" i="5" a="1"/>
  <c r="L83" i="5" s="1"/>
  <c r="M83" i="5" s="1"/>
  <c r="L84" i="5" a="1"/>
  <c r="L84" i="5" s="1"/>
  <c r="M84" i="5" s="1"/>
  <c r="L85" i="5" a="1"/>
  <c r="L85" i="5" s="1"/>
  <c r="M85" i="5" s="1"/>
  <c r="L86" i="5" a="1"/>
  <c r="L86" i="5" s="1"/>
  <c r="M86" i="5" s="1"/>
  <c r="L87" i="5" a="1"/>
  <c r="L87" i="5" s="1"/>
  <c r="M87" i="5" s="1"/>
  <c r="L88" i="5" a="1"/>
  <c r="L88" i="5" s="1"/>
  <c r="M88" i="5" s="1"/>
  <c r="L89" i="5" a="1"/>
  <c r="L89" i="5" s="1"/>
  <c r="M89" i="5" s="1"/>
  <c r="L90" i="5" a="1"/>
  <c r="L90" i="5" s="1"/>
  <c r="M90" i="5" s="1"/>
  <c r="L91" i="5" a="1"/>
  <c r="L91" i="5" s="1"/>
  <c r="L92" i="5" a="1"/>
  <c r="L92" i="5" s="1"/>
  <c r="M92" i="5" s="1"/>
  <c r="L93" i="5" a="1"/>
  <c r="L93" i="5" s="1"/>
  <c r="M93" i="5" s="1"/>
  <c r="L94" i="5" a="1"/>
  <c r="L94" i="5" s="1"/>
  <c r="M94" i="5" s="1"/>
  <c r="L95" i="5" a="1"/>
  <c r="L95" i="5" s="1"/>
  <c r="M95" i="5" s="1"/>
  <c r="L96" i="5" a="1"/>
  <c r="L96" i="5" s="1"/>
  <c r="M96" i="5" s="1"/>
  <c r="L97" i="5" a="1"/>
  <c r="L97" i="5" s="1"/>
  <c r="M97" i="5" s="1"/>
  <c r="L98" i="5" a="1"/>
  <c r="L98" i="5" s="1"/>
  <c r="M98" i="5" s="1"/>
  <c r="L99" i="5" a="1"/>
  <c r="L99" i="5" s="1"/>
  <c r="M99" i="5" s="1"/>
  <c r="L100" i="5" a="1"/>
  <c r="L100" i="5" s="1"/>
  <c r="L101" i="5" a="1"/>
  <c r="L101" i="5" s="1"/>
  <c r="M101" i="5" s="1"/>
  <c r="L102" i="5" a="1"/>
  <c r="L102" i="5" s="1"/>
  <c r="M102" i="5" s="1"/>
  <c r="L103" i="5" a="1"/>
  <c r="L103" i="5" s="1"/>
  <c r="M103" i="5" s="1"/>
  <c r="L104" i="5" a="1"/>
  <c r="L104" i="5" s="1"/>
  <c r="M104" i="5" s="1"/>
  <c r="L105" i="5" a="1"/>
  <c r="L105" i="5" s="1"/>
  <c r="M105" i="5" s="1"/>
  <c r="L106" i="5" a="1"/>
  <c r="L106" i="5" s="1"/>
  <c r="M106" i="5" s="1"/>
  <c r="L107" i="5" a="1"/>
  <c r="L107" i="5" s="1"/>
  <c r="L108" i="5" a="1"/>
  <c r="L108" i="5" s="1"/>
  <c r="M108" i="5" s="1"/>
  <c r="L109" i="5" a="1"/>
  <c r="L109" i="5" s="1"/>
  <c r="M109" i="5" s="1"/>
  <c r="L110" i="5" a="1"/>
  <c r="L110" i="5" s="1"/>
  <c r="M110" i="5" s="1"/>
  <c r="L111" i="5" a="1"/>
  <c r="L111" i="5" s="1"/>
  <c r="M111" i="5" s="1"/>
  <c r="L112" i="5" a="1"/>
  <c r="L112" i="5" s="1"/>
  <c r="M112" i="5" s="1"/>
  <c r="L113" i="5" a="1"/>
  <c r="L113" i="5" s="1"/>
  <c r="M113" i="5" s="1"/>
  <c r="L114" i="5" a="1"/>
  <c r="L114" i="5" s="1"/>
  <c r="M114" i="5" s="1"/>
  <c r="L115" i="5" a="1"/>
  <c r="L115" i="5" s="1"/>
  <c r="L116" i="5" a="1"/>
  <c r="L116" i="5" s="1"/>
  <c r="M116" i="5" s="1"/>
  <c r="L117" i="5" a="1"/>
  <c r="L117" i="5" s="1"/>
  <c r="M117" i="5" s="1"/>
  <c r="L118" i="5" a="1"/>
  <c r="L118" i="5" s="1"/>
  <c r="M118" i="5" s="1"/>
  <c r="L119" i="5" a="1"/>
  <c r="L119" i="5" s="1"/>
  <c r="M119" i="5" s="1"/>
  <c r="L120" i="5" a="1"/>
  <c r="L120" i="5" s="1"/>
  <c r="M120" i="5" s="1"/>
  <c r="L121" i="5" a="1"/>
  <c r="L121" i="5" s="1"/>
  <c r="M121" i="5" s="1"/>
  <c r="L122" i="5" a="1"/>
  <c r="L122" i="5" s="1"/>
  <c r="M122" i="5" s="1"/>
  <c r="L123" i="5" a="1"/>
  <c r="L123" i="5" s="1"/>
  <c r="L124" i="5" a="1"/>
  <c r="L124" i="5" s="1"/>
  <c r="M124" i="5" s="1"/>
  <c r="L125" i="5" a="1"/>
  <c r="L125" i="5" s="1"/>
  <c r="M125" i="5" s="1"/>
  <c r="L126" i="5" a="1"/>
  <c r="L126" i="5" s="1"/>
  <c r="M126" i="5" s="1"/>
  <c r="L127" i="5" a="1"/>
  <c r="L127" i="5" s="1"/>
  <c r="M127" i="5" s="1"/>
  <c r="L128" i="5" a="1"/>
  <c r="L128" i="5" s="1"/>
  <c r="M128" i="5" s="1"/>
  <c r="L129" i="5" a="1"/>
  <c r="L129" i="5" s="1"/>
  <c r="M129" i="5" s="1"/>
  <c r="L130" i="5" a="1"/>
  <c r="L130" i="5" s="1"/>
  <c r="M130" i="5" s="1"/>
  <c r="L131" i="5" a="1"/>
  <c r="L131" i="5" s="1"/>
  <c r="M131" i="5" s="1"/>
  <c r="L132" i="5" a="1"/>
  <c r="L132" i="5" s="1"/>
  <c r="M132" i="5" s="1"/>
  <c r="L133" i="5" a="1"/>
  <c r="L133" i="5" s="1"/>
  <c r="M133" i="5" s="1"/>
  <c r="L134" i="5" a="1"/>
  <c r="L134" i="5" s="1"/>
  <c r="M134" i="5" s="1"/>
  <c r="L135" i="5" a="1"/>
  <c r="L135" i="5" s="1"/>
  <c r="M135" i="5" s="1"/>
  <c r="L136" i="5" a="1"/>
  <c r="L136" i="5" s="1"/>
  <c r="L137" i="5" a="1"/>
  <c r="L137" i="5" s="1"/>
  <c r="M137" i="5" s="1"/>
  <c r="L138" i="5" a="1"/>
  <c r="L138" i="5" s="1"/>
  <c r="M138" i="5" s="1"/>
  <c r="L139" i="5" a="1"/>
  <c r="L139" i="5" s="1"/>
  <c r="L140" i="5" a="1"/>
  <c r="L140" i="5" s="1"/>
  <c r="L141" i="5" a="1"/>
  <c r="L141" i="5" s="1"/>
  <c r="M141" i="5" s="1"/>
  <c r="L142" i="5" a="1"/>
  <c r="L142" i="5" s="1"/>
  <c r="M142" i="5" s="1"/>
  <c r="L143" i="5" a="1"/>
  <c r="L143" i="5" s="1"/>
  <c r="M143" i="5" s="1"/>
  <c r="L144" i="5" a="1"/>
  <c r="L144" i="5" s="1"/>
  <c r="M144" i="5" s="1"/>
  <c r="L145" i="5" a="1"/>
  <c r="L145" i="5" s="1"/>
  <c r="M145" i="5" s="1"/>
  <c r="L146" i="5" a="1"/>
  <c r="L146" i="5" s="1"/>
  <c r="M146" i="5" s="1"/>
  <c r="L147" i="5" a="1"/>
  <c r="L147" i="5" s="1"/>
  <c r="M147" i="5" s="1"/>
  <c r="L148" i="5" a="1"/>
  <c r="L148" i="5" s="1"/>
  <c r="M148" i="5" s="1"/>
  <c r="L149" i="5" a="1"/>
  <c r="L149" i="5" s="1"/>
  <c r="M149" i="5" s="1"/>
  <c r="L150" i="5" a="1"/>
  <c r="L150" i="5" s="1"/>
  <c r="M150" i="5" s="1"/>
  <c r="L151" i="5" a="1"/>
  <c r="L151" i="5" s="1"/>
  <c r="M151" i="5" s="1"/>
  <c r="L152" i="5" a="1"/>
  <c r="L152" i="5" s="1"/>
  <c r="M152" i="5" s="1"/>
  <c r="L153" i="5" a="1"/>
  <c r="L153" i="5" s="1"/>
  <c r="M153" i="5" s="1"/>
  <c r="L154" i="5" a="1"/>
  <c r="L154" i="5" s="1"/>
  <c r="M154" i="5" s="1"/>
  <c r="L155" i="5" a="1"/>
  <c r="L155" i="5" s="1"/>
  <c r="L156" i="5" a="1"/>
  <c r="L156" i="5" s="1"/>
  <c r="M156" i="5" s="1"/>
  <c r="L157" i="5" a="1"/>
  <c r="L157" i="5" s="1"/>
  <c r="M157" i="5" s="1"/>
  <c r="L158" i="5" a="1"/>
  <c r="L158" i="5" s="1"/>
  <c r="M158" i="5" s="1"/>
  <c r="L159" i="5" a="1"/>
  <c r="L159" i="5" s="1"/>
  <c r="M159" i="5" s="1"/>
  <c r="L160" i="5" a="1"/>
  <c r="L160" i="5" s="1"/>
  <c r="M160" i="5" s="1"/>
  <c r="L161" i="5" a="1"/>
  <c r="L161" i="5" s="1"/>
  <c r="M161" i="5" s="1"/>
  <c r="L162" i="5" a="1"/>
  <c r="L162" i="5" s="1"/>
  <c r="M162" i="5" s="1"/>
  <c r="L163" i="5" a="1"/>
  <c r="L163" i="5" s="1"/>
  <c r="M163" i="5" s="1"/>
  <c r="L164" i="5" a="1"/>
  <c r="L164" i="5" s="1"/>
  <c r="L165" i="5" a="1"/>
  <c r="L165" i="5" s="1"/>
  <c r="M165" i="5" s="1"/>
  <c r="L166" i="5" a="1"/>
  <c r="L166" i="5" s="1"/>
  <c r="M166" i="5" s="1"/>
  <c r="L167" i="5" a="1"/>
  <c r="L167" i="5" s="1"/>
  <c r="M167" i="5" s="1"/>
  <c r="L168" i="5" a="1"/>
  <c r="L168" i="5" s="1"/>
  <c r="L169" i="5" a="1"/>
  <c r="L169" i="5" s="1"/>
  <c r="M169" i="5" s="1"/>
  <c r="L170" i="5" a="1"/>
  <c r="L170" i="5" s="1"/>
  <c r="M170" i="5" s="1"/>
  <c r="L171" i="5" a="1"/>
  <c r="L171" i="5" s="1"/>
  <c r="L172" i="5" a="1"/>
  <c r="L172" i="5" s="1"/>
  <c r="M172" i="5" s="1"/>
  <c r="L173" i="5" a="1"/>
  <c r="L173" i="5" s="1"/>
  <c r="M173" i="5" s="1"/>
  <c r="L174" i="5" a="1"/>
  <c r="L174" i="5" s="1"/>
  <c r="M174" i="5" s="1"/>
  <c r="L175" i="5" a="1"/>
  <c r="L175" i="5" s="1"/>
  <c r="M175" i="5" s="1"/>
  <c r="L176" i="5" a="1"/>
  <c r="L176" i="5" s="1"/>
  <c r="L177" i="5" a="1"/>
  <c r="L177" i="5" s="1"/>
  <c r="M177" i="5" s="1"/>
  <c r="L178" i="5" a="1"/>
  <c r="L178" i="5" s="1"/>
  <c r="M178" i="5" s="1"/>
  <c r="L179" i="5" a="1"/>
  <c r="L179" i="5" s="1"/>
  <c r="M179" i="5" s="1"/>
  <c r="L180" i="5" a="1"/>
  <c r="L180" i="5" s="1"/>
  <c r="M180" i="5" s="1"/>
  <c r="L181" i="5" a="1"/>
  <c r="L181" i="5" s="1"/>
  <c r="M181" i="5" s="1"/>
  <c r="L182" i="5" a="1"/>
  <c r="L182" i="5" s="1"/>
  <c r="M182" i="5" s="1"/>
  <c r="L183" i="5" a="1"/>
  <c r="L183" i="5" s="1"/>
  <c r="M183" i="5" s="1"/>
  <c r="L184" i="5" a="1"/>
  <c r="L184" i="5" s="1"/>
  <c r="M184" i="5" s="1"/>
  <c r="L185" i="5" a="1"/>
  <c r="L185" i="5" s="1"/>
  <c r="M185" i="5" s="1"/>
  <c r="L186" i="5" a="1"/>
  <c r="L186" i="5" s="1"/>
  <c r="M186" i="5" s="1"/>
  <c r="L187" i="5" a="1"/>
  <c r="L187" i="5" s="1"/>
  <c r="L188" i="5" a="1"/>
  <c r="L188" i="5" s="1"/>
  <c r="M188" i="5" s="1"/>
  <c r="L189" i="5" a="1"/>
  <c r="L189" i="5" s="1"/>
  <c r="M189" i="5" s="1"/>
  <c r="L190" i="5" a="1"/>
  <c r="L190" i="5" s="1"/>
  <c r="M190" i="5" s="1"/>
  <c r="L191" i="5" a="1"/>
  <c r="L191" i="5" s="1"/>
  <c r="M191" i="5" s="1"/>
  <c r="L192" i="5" a="1"/>
  <c r="L192" i="5" s="1"/>
  <c r="M192" i="5" s="1"/>
  <c r="L193" i="5" a="1"/>
  <c r="L193" i="5" s="1"/>
  <c r="M193" i="5" s="1"/>
  <c r="L194" i="5" a="1"/>
  <c r="L194" i="5" s="1"/>
  <c r="M194" i="5" s="1"/>
  <c r="L195" i="5" a="1"/>
  <c r="L195" i="5" s="1"/>
  <c r="L196" i="5" a="1"/>
  <c r="L196" i="5" s="1"/>
  <c r="M196" i="5" s="1"/>
  <c r="L197" i="5" a="1"/>
  <c r="L197" i="5" s="1"/>
  <c r="M197" i="5" s="1"/>
  <c r="L198" i="5" a="1"/>
  <c r="L198" i="5" s="1"/>
  <c r="M198" i="5" s="1"/>
  <c r="L199" i="5" a="1"/>
  <c r="L199" i="5" s="1"/>
  <c r="M199" i="5" s="1"/>
  <c r="L200" i="5" a="1"/>
  <c r="L200" i="5" s="1"/>
  <c r="M200" i="5" s="1"/>
  <c r="L2" i="5" a="1"/>
  <c r="L2" i="5" s="1"/>
  <c r="M2" i="5" s="1"/>
  <c r="Q30" i="5"/>
  <c r="R30" i="5" s="1"/>
  <c r="Q29" i="5"/>
  <c r="R29" i="5" s="1"/>
  <c r="S29" i="5" s="1"/>
  <c r="Q28" i="5"/>
  <c r="R28" i="5" s="1"/>
  <c r="S28" i="5" s="1"/>
  <c r="Q27" i="5"/>
  <c r="R27" i="5" s="1"/>
  <c r="S27" i="5" s="1"/>
  <c r="Q26" i="5"/>
  <c r="R26" i="5" s="1"/>
  <c r="S26" i="5" s="1"/>
  <c r="Q25" i="5"/>
  <c r="R25" i="5" s="1"/>
  <c r="S25" i="5" s="1"/>
  <c r="Q24" i="5"/>
  <c r="R24" i="5" s="1"/>
  <c r="Q23" i="5"/>
  <c r="R23" i="5" s="1"/>
  <c r="Q22" i="5"/>
  <c r="R22" i="5" s="1"/>
  <c r="S22" i="5" s="1"/>
  <c r="Q21" i="5"/>
  <c r="Q20" i="5"/>
  <c r="Q19" i="5"/>
  <c r="R19" i="5" s="1"/>
  <c r="S19" i="5" s="1"/>
  <c r="Q18" i="5"/>
  <c r="R18" i="5" s="1"/>
  <c r="S18" i="5" s="1"/>
  <c r="Q17" i="5"/>
  <c r="R17" i="5" s="1"/>
  <c r="S17" i="5" s="1"/>
  <c r="Q16" i="5"/>
  <c r="R16" i="5" s="1"/>
  <c r="S16" i="5" s="1"/>
  <c r="Q15" i="5"/>
  <c r="R15" i="5" s="1"/>
  <c r="Q14" i="5"/>
  <c r="R14" i="5" s="1"/>
  <c r="S14" i="5" s="1"/>
  <c r="Q13" i="5"/>
  <c r="R13" i="5" s="1"/>
  <c r="S13" i="5" s="1"/>
  <c r="Q12" i="5"/>
  <c r="R12" i="5" s="1"/>
  <c r="S12" i="5" s="1"/>
  <c r="Q11" i="5"/>
  <c r="R11" i="5" s="1"/>
  <c r="S11" i="5" s="1"/>
  <c r="Q6" i="5"/>
  <c r="R6" i="5" s="1"/>
  <c r="S6" i="5" s="1"/>
  <c r="Q5" i="5"/>
  <c r="R5" i="5" s="1"/>
  <c r="S5" i="5" s="1"/>
  <c r="Q4" i="5"/>
  <c r="R4" i="5" s="1"/>
  <c r="S4" i="5" s="1"/>
  <c r="P30" i="5"/>
  <c r="P4" i="5"/>
  <c r="O30" i="5"/>
  <c r="M11" i="5"/>
  <c r="M27" i="5"/>
  <c r="M36" i="5"/>
  <c r="M43" i="5"/>
  <c r="M59" i="5"/>
  <c r="M75" i="5"/>
  <c r="M91" i="5"/>
  <c r="M100" i="5"/>
  <c r="M107" i="5"/>
  <c r="M115" i="5"/>
  <c r="M123" i="5"/>
  <c r="M136" i="5"/>
  <c r="M139" i="5"/>
  <c r="M140" i="5"/>
  <c r="M155" i="5"/>
  <c r="M164" i="5"/>
  <c r="M168" i="5"/>
  <c r="M171" i="5"/>
  <c r="M176" i="5"/>
  <c r="M187" i="5"/>
  <c r="M195" i="5"/>
  <c r="P2" i="5"/>
  <c r="P29" i="5"/>
  <c r="P28" i="5"/>
  <c r="P27" i="5"/>
  <c r="P26" i="5"/>
  <c r="P25" i="5"/>
  <c r="P24" i="5"/>
  <c r="P23" i="5"/>
  <c r="P22" i="5"/>
  <c r="P21" i="5"/>
  <c r="P20" i="5"/>
  <c r="P19" i="5"/>
  <c r="P18" i="5"/>
  <c r="P17" i="5"/>
  <c r="P16" i="5"/>
  <c r="P15" i="5"/>
  <c r="P14" i="5"/>
  <c r="P13" i="5"/>
  <c r="P12" i="5"/>
  <c r="P11" i="5"/>
  <c r="P10" i="5"/>
  <c r="P9" i="5"/>
  <c r="P8" i="5"/>
  <c r="P7" i="5"/>
  <c r="P6" i="5"/>
  <c r="P5" i="5"/>
  <c r="P3" i="5"/>
  <c r="C14" i="2" l="1"/>
  <c r="E9" i="4"/>
  <c r="C40" i="4"/>
  <c r="Q2" i="5"/>
  <c r="R2" i="5" s="1"/>
  <c r="S2" i="5" s="1"/>
  <c r="S23" i="5"/>
  <c r="S24" i="5"/>
  <c r="R21" i="5"/>
  <c r="S21" i="5" s="1"/>
  <c r="R20" i="5"/>
  <c r="S20" i="5" s="1"/>
  <c r="S15" i="5"/>
  <c r="R7" i="5"/>
  <c r="S7" i="5" s="1"/>
  <c r="S30" i="5"/>
  <c r="O3" i="5" l="1"/>
  <c r="O4" i="5"/>
  <c r="O5" i="5"/>
  <c r="O6" i="5"/>
  <c r="O7" i="5"/>
  <c r="O8" i="5"/>
  <c r="O9" i="5"/>
  <c r="O10" i="5"/>
  <c r="O11" i="5"/>
  <c r="O12" i="5"/>
  <c r="O13" i="5"/>
  <c r="O14" i="5"/>
  <c r="O15" i="5"/>
  <c r="O16" i="5"/>
  <c r="O17" i="5"/>
  <c r="O18" i="5"/>
  <c r="O19" i="5"/>
  <c r="O20" i="5"/>
  <c r="O21" i="5"/>
  <c r="O22" i="5"/>
  <c r="O23" i="5"/>
  <c r="O24" i="5"/>
  <c r="O25" i="5"/>
  <c r="O26" i="5"/>
  <c r="O27" i="5"/>
  <c r="O28" i="5"/>
  <c r="O29" i="5"/>
  <c r="O2" i="5"/>
  <c r="C8" i="2"/>
  <c r="C36" i="2" s="1"/>
  <c r="E9" i="2" s="1"/>
  <c r="E8" i="2" s="1"/>
  <c r="E36" i="2" s="1"/>
  <c r="S31" i="5" l="1"/>
  <c r="C42" i="2" l="1"/>
  <c r="C46" i="4" l="1"/>
  <c r="E40" i="4"/>
  <c r="E46" i="4" s="1"/>
  <c r="E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Virginia Kolo</author>
  </authors>
  <commentList>
    <comment ref="B37" authorId="0" shapeId="0" xr:uid="{EF86787C-CC45-4CA0-A58F-E286583C95BE}">
      <text>
        <r>
          <rPr>
            <b/>
            <sz val="9"/>
            <color indexed="81"/>
            <rFont val="Tahoma"/>
            <charset val="1"/>
          </rPr>
          <t>Virginia Kolo:</t>
        </r>
        <r>
          <rPr>
            <sz val="9"/>
            <color indexed="81"/>
            <rFont val="Tahoma"/>
            <charset val="1"/>
          </rPr>
          <t xml:space="preserve">
En ce qui concerne les contributions volontaires en nature (présentées au bas du budget), elles doivent obligatoirement être à l’équilibre. Les produits précisent l’origine et la nature des ressources (ex : don en nature) et les charges précisent l’utilisation de ces ressources (ex : secours en nature).
</t>
        </r>
      </text>
    </comment>
    <comment ref="B41" authorId="0" shapeId="0" xr:uid="{4F3156F1-54D5-4F44-A08D-00A55787AFCD}">
      <text>
        <r>
          <rPr>
            <b/>
            <sz val="9"/>
            <color indexed="81"/>
            <rFont val="Tahoma"/>
            <charset val="1"/>
          </rPr>
          <t>Virginia Kolo:</t>
        </r>
        <r>
          <rPr>
            <sz val="9"/>
            <color indexed="81"/>
            <rFont val="Tahoma"/>
            <charset val="1"/>
          </rPr>
          <t xml:space="preserve">
Seules les associations qui disposent d’une information quantifiable et valorisable d’enregistrement fiables, ainsi que de méthodes d'enregistrement fiables, peuvent inscrire les contributions volontaires dans leurs budgets prévisionnels.
Les autres associations peuvent les indiquer dans le paragraphe « Moyens matériels et humains » qualitative (mais non comptable).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<sst xmlns="http://schemas.openxmlformats.org/spreadsheetml/2006/main" count="283" uniqueCount="204">
  <si>
    <t>BUDGET PREVISIONNEL DE L'ASSOCIATION</t>
  </si>
  <si>
    <t>CHARGES</t>
  </si>
  <si>
    <t>Montant</t>
  </si>
  <si>
    <t>PRODUITS</t>
  </si>
  <si>
    <t>Achat</t>
  </si>
  <si>
    <t xml:space="preserve"> Vente </t>
  </si>
  <si>
    <t>Achats matières et fournitures</t>
  </si>
  <si>
    <t>Vente - Prestation de services</t>
  </si>
  <si>
    <t xml:space="preserve">Vente- Marchandises </t>
  </si>
  <si>
    <t>Produits des activités annexes</t>
  </si>
  <si>
    <t xml:space="preserve"> Services extérieurs</t>
  </si>
  <si>
    <t>Subventions d'exploitation</t>
  </si>
  <si>
    <t>Etat</t>
  </si>
  <si>
    <t xml:space="preserve">Locations </t>
  </si>
  <si>
    <t>Entretien et réparation</t>
  </si>
  <si>
    <t>Assurance</t>
  </si>
  <si>
    <t>Gouvernement</t>
  </si>
  <si>
    <t xml:space="preserve">Documentation </t>
  </si>
  <si>
    <t>Provinces</t>
  </si>
  <si>
    <t>Autres services extérieurs</t>
  </si>
  <si>
    <t>Rémunérations intermédiaires et honoraires</t>
  </si>
  <si>
    <t xml:space="preserve">Publicité, publication </t>
  </si>
  <si>
    <t>Communes</t>
  </si>
  <si>
    <t>Déplacements, missions</t>
  </si>
  <si>
    <t xml:space="preserve"> Impôts et taxes</t>
  </si>
  <si>
    <t>Impôts et taxes sur rémunération,</t>
  </si>
  <si>
    <t>Autres impôts et taxes</t>
  </si>
  <si>
    <t>Dépenses de personnel</t>
  </si>
  <si>
    <t>Rémunération des personnels,</t>
  </si>
  <si>
    <t>Autres produits de gestion courantes</t>
  </si>
  <si>
    <t>Charges sociales,</t>
  </si>
  <si>
    <t>Autres charges de gestion courante</t>
  </si>
  <si>
    <t>Autres</t>
  </si>
  <si>
    <t>Charges financières</t>
  </si>
  <si>
    <t xml:space="preserve"> Produits financiers</t>
  </si>
  <si>
    <t>Charges exceptionnelles</t>
  </si>
  <si>
    <t xml:space="preserve"> Produits exceptionnels</t>
  </si>
  <si>
    <t>TOTAL DES CHARGES</t>
  </si>
  <si>
    <t>TOTAL DES PRODUITS</t>
  </si>
  <si>
    <t>CONTRIBUTIONS VOLONTAIRES EN NATURE</t>
  </si>
  <si>
    <t>Secours en nature (alimentaire, vestimentaire, )</t>
  </si>
  <si>
    <t>Bénévolat</t>
  </si>
  <si>
    <t>Mise à disposition gratuite biens / prestations</t>
  </si>
  <si>
    <t>Prestations en nature</t>
  </si>
  <si>
    <t>Personnels bénévoles</t>
  </si>
  <si>
    <t>Dons en nature</t>
  </si>
  <si>
    <t>TOTAL</t>
  </si>
  <si>
    <t xml:space="preserve">A noter </t>
  </si>
  <si>
    <r>
      <t>"</t>
    </r>
    <r>
      <rPr>
        <b/>
        <sz val="12"/>
        <color theme="1"/>
        <rFont val="Calibri"/>
        <family val="2"/>
        <scheme val="minor"/>
      </rPr>
      <t>contribution volontaire" correspond à l’action par laquelle une personne physique ou morale fournit gratuitement à une association, un travail, des biens ou d’autres services.</t>
    </r>
  </si>
  <si>
    <r>
      <rPr>
        <b/>
        <i/>
        <sz val="12"/>
        <color theme="1"/>
        <rFont val="Calibri"/>
        <family val="2"/>
        <scheme val="minor"/>
      </rPr>
      <t>L’abandon de frai</t>
    </r>
    <r>
      <rPr>
        <sz val="12"/>
        <color theme="1"/>
        <rFont val="Calibri"/>
        <family val="2"/>
        <scheme val="minor"/>
      </rPr>
      <t>s, souvent associé au bénévolat. Cela correspond à une dépense engagée pour le compte de l’association et pour laquelle le payeur ne demande pas remboursement. Un exemple pour illustrer l’abandon de frais : un bénévole se déplace pour se rendre sur le lieu de sa mission. Ce déplacement lui coûte de l’argent mais il ne demande pas à être remboursé de ces frais. Sachez que le remboursement de frais des bénévoles en association est soumis à certaines conditions.</t>
    </r>
  </si>
  <si>
    <r>
      <rPr>
        <b/>
        <i/>
        <sz val="12"/>
        <color theme="1"/>
        <rFont val="Calibri"/>
        <family val="2"/>
        <scheme val="minor"/>
      </rPr>
      <t>Les dons en nature</t>
    </r>
    <r>
      <rPr>
        <sz val="12"/>
        <color theme="1"/>
        <rFont val="Calibri"/>
        <family val="2"/>
        <scheme val="minor"/>
      </rPr>
      <t> (donc non financiers). Ces dons peuvent être utiles de manière significative au fonctionnement de l’association (don de matériel, de véhicules ou de mobilier), mais ils peuvent également être redistribués (ex : collecte alimentaire en sortie de caisses de supermarchés).</t>
    </r>
  </si>
  <si>
    <r>
      <rPr>
        <b/>
        <i/>
        <sz val="12"/>
        <color theme="1"/>
        <rFont val="Calibri"/>
        <family val="2"/>
        <scheme val="minor"/>
      </rPr>
      <t>La mise à disposition de l’association de moyens humains ou matériel</t>
    </r>
    <r>
      <rPr>
        <sz val="12"/>
        <color theme="1"/>
        <rFont val="Calibri"/>
        <family val="2"/>
        <scheme val="minor"/>
      </rPr>
      <t>s par des entreprises ou des collectivités territoriales, qui participent de manière significative, voire prépondérante, aux activités de l’association. Il peut s’agir par exemple de mécénat de compétences ou de mise à disposition gracieuse de matériel ou d’infrastructures, d’agents de sécurité pour un événement sportif.</t>
    </r>
  </si>
  <si>
    <t>Prestation des bénévoles</t>
  </si>
  <si>
    <t>Charges patronales</t>
  </si>
  <si>
    <t xml:space="preserve">Valorisation totale du bénévolat </t>
  </si>
  <si>
    <t>Moyens humains au 31 décembre de l'année écoulée</t>
  </si>
  <si>
    <t>Nombre de bénévoles :</t>
  </si>
  <si>
    <t>Bénévole : personne contribuant régulièrement à l'activité de l'association, de manière non rémunérée.</t>
  </si>
  <si>
    <t>Nombre de volontaires :</t>
  </si>
  <si>
    <t>Volontaire : personne engagée pour une mission d'intérêt général par un contrat spécifique (par ex. Service civique)</t>
  </si>
  <si>
    <t>Nombre total de salariés :</t>
  </si>
  <si>
    <t>dont nombre d'emplois aidés</t>
  </si>
  <si>
    <t>Nombre de salariés en équivalent temps plein travaillé (ETPT)</t>
  </si>
  <si>
    <t>Nombre de personnels mis à disposition ou détachés par une autorité publique</t>
  </si>
  <si>
    <t>Adhérents</t>
  </si>
  <si>
    <t>Adhérent : personne ayant marqué formellement son adhésion aux statuts de l'association janvier</t>
  </si>
  <si>
    <t>BUDGET DU PROJET</t>
  </si>
  <si>
    <t xml:space="preserve">DESCRIPTION DU PROJET </t>
  </si>
  <si>
    <t>Intitulé:</t>
  </si>
  <si>
    <t>CHARGES DIRECTES</t>
  </si>
  <si>
    <t>PRODUITS DIRECTES</t>
  </si>
  <si>
    <t>Objectifs :</t>
  </si>
  <si>
    <t>Description :</t>
  </si>
  <si>
    <t>CHARGES INDIRECTES REPARTIES AFFECTEES AU PROJET</t>
  </si>
  <si>
    <t>RESSOURCES PROPRES AFFECTEES AU PROJET</t>
  </si>
  <si>
    <t>Frais financiers</t>
  </si>
  <si>
    <t>Bénéficiaires/ Cibles : nombre, âge, sexe, résidence, participation financière éventuelle, etc.</t>
  </si>
  <si>
    <t>Moyens matériels et humains</t>
  </si>
  <si>
    <t xml:space="preserve">Bénévoles participants activement à l'action/projet: </t>
  </si>
  <si>
    <t>Salarié</t>
  </si>
  <si>
    <t>dont en CDI dont en CDD</t>
  </si>
  <si>
    <t>dont emplois aidés4</t>
  </si>
  <si>
    <t>Evaluation : indicateurs proposés au regard des objectifs ci-dessus</t>
  </si>
  <si>
    <r>
      <rPr>
        <b/>
        <i/>
        <sz val="12"/>
        <color theme="1"/>
        <rFont val="Calibri"/>
        <family val="2"/>
        <scheme val="minor"/>
      </rPr>
      <t>La mise à disposition de l’association de moyens humains ou matériel</t>
    </r>
    <r>
      <rPr>
        <sz val="12"/>
        <color theme="1"/>
        <rFont val="Calibri"/>
        <family val="2"/>
        <scheme val="minor"/>
      </rPr>
      <t>s par des entreprises ou des collectivités territoriales, qui participe de manière significative, voire prépondérante, aux activités de l’association. Il peut s’agir par exemple de mécénat de compétences ou de mise à disposition gracieuse de matériel ou d’infrastructures, d’agents de sécurité pour un événement sportif.</t>
    </r>
  </si>
  <si>
    <t>Prestations de services</t>
  </si>
  <si>
    <t>Autres fournitures</t>
  </si>
  <si>
    <t>NOTICE EXPLICATIVE</t>
  </si>
  <si>
    <t>NATURE - EXEMPLES</t>
  </si>
  <si>
    <t>60 – Achats</t>
  </si>
  <si>
    <t>61 - Services extérieurs</t>
  </si>
  <si>
    <t>62 - Autres services extérieurs</t>
  </si>
  <si>
    <t>63 - Impôts et taxes</t>
  </si>
  <si>
    <t>Sont principalement concernées les associations employeuses de salariés</t>
  </si>
  <si>
    <t>Autres charges de personnel</t>
  </si>
  <si>
    <t>65- Autres charges de gestion courante</t>
  </si>
  <si>
    <t>66- Charges financières</t>
  </si>
  <si>
    <t>69- Impôt sur les bénéfices (IS) ; Participation des salariés –</t>
  </si>
  <si>
    <t>stages organisés par une société spécialisée ;
facturation d'un service de transport ;
activités organisées par un club professionnel ;
interventions de juges ou d'arbitres professionnels ;
permanence de soigneurs à un poste de secours, achetée à un organisme spécifique ;
ménage réalisé par un salarié d'une société de nettoyage ;
conception d'un site internet par une entreprise ...</t>
  </si>
  <si>
    <t>nourriture, produits alimentaires, boissons pour buvette ou barbecue ;
eau, énergie, essence ;
fournitures administratives (cahiers, pochettes, crayons, agendas, cartouches d'encre...) ;
fournitures d'entretien et petit équipement : tenues de sport ou tous autres vêtements, petit matériel de bureautique (fax, lampes de bureau...), récompenses, matériel d'encadrement pédagogique, trousses de secours, matériel médical, petit matériel informatique (CD, imprimante, clés USB...), produits d'hygiène, produits d'entretien...</t>
  </si>
  <si>
    <t xml:space="preserve"> Locations</t>
  </si>
  <si>
    <t>Primes d’assurance</t>
  </si>
  <si>
    <t>achat de marchandises ;
achats d'équipements sportifs, artistiques ou pédagogique ;
tous les autres achats dont la nature est difficile à identifier…</t>
  </si>
  <si>
    <t xml:space="preserve">Charges liées à l’usage d’un bien dont l’association n’est pas propriétaire : local, véhicule loué à l’année:                                                                                                                                               location d'un local ou d'une salle ;
location d'un véhicule (à usage permanent ou pour transporter les artistes ou les sportifs);                                                                                                                                                                                          location de matériels ...                                                                                                                                                                                           </t>
  </si>
  <si>
    <t>révision du camion, de la voiture, du bateau de l'association... ;
réparation de l'ordinateur, d'une porte, d'un pneu crevé d'une remorque de l'association.                                                                                                                                                                                       les frais de blanchissage et de nettoyage des locaux...</t>
  </si>
  <si>
    <t>abonnement à une documentation ou à une revue technique ou professionnelle ;
achat d'un livre technique ou professionnel.</t>
  </si>
  <si>
    <t>assurance contractée pour un événement particulier ;                                                                                                                                                                                                                                                                     police d'assurance de la voiture, du bateau, du scooter de l'association...utilisé à l'occasion de l'action;                                                                                                                                                                   responsabilitécivile au profit du personnel, des bénévoles ou des résidents pour réparer les dommages qu’ils causent.</t>
  </si>
  <si>
    <t>Documentation</t>
  </si>
  <si>
    <t>rémunération des médecins, de conseillers ou du comptable de l'association ;
honoraires des avocats….</t>
  </si>
  <si>
    <t>Publicité, publication, relations publiques</t>
  </si>
  <si>
    <t>Les dépenses liées aux moyens et opérations de communications utilisés pour faire connaître votre activité/vos projets :                                                                                                                                 frais d’annonces, d’imprimés, d’insertion, de catalogues et de publications diverses.                                                                                                                                                                                                              Frais engagés pour les foires et expositions.</t>
  </si>
  <si>
    <t xml:space="preserve"> Déplacements, missions</t>
  </si>
  <si>
    <t>frais engagés par les bénévoles (et non les salariés) qui effectuent des déplacements pour le compte de l'association.</t>
  </si>
  <si>
    <t>Services bancaires, autres</t>
  </si>
  <si>
    <t>frais de tenue de compte, frais bancaires... ;
frais postaux et de télécommunications (abonnement internet, affranchissement, factures de téléphone).</t>
  </si>
  <si>
    <t>Impôts et taxes sur rémunérations</t>
  </si>
  <si>
    <t xml:space="preserve"> Autres impôts et taxes</t>
  </si>
  <si>
    <t>taxe d'apprentissage ;
participation à la formation professionnelle continue.</t>
  </si>
  <si>
    <t>taxe foncière professionnelle ;
taxe d'habitation ;
frais de carte grise…</t>
  </si>
  <si>
    <t>rémunération des salariés ;
primes versées aux salariés.</t>
  </si>
  <si>
    <t>Charges et cotisations sociales</t>
  </si>
  <si>
    <t>charges CAFAT, assurance chômage ;
mutuelle, institution de retraite complémentaire, médecine du travail, prévoyan</t>
  </si>
  <si>
    <t xml:space="preserve">Rémunération des personnels </t>
  </si>
  <si>
    <t>64- Charges de personnel (Ce champ n'est à remplir que si l'association a des salariés, ou envsage d'embaucher)</t>
  </si>
  <si>
    <t>paiement des frais professionnels (paniers repas, frais de déplacement) ;
frais annexes liés aux périodes de formation.</t>
  </si>
  <si>
    <t>frais d'affiliation aux fédérations, comités, ligues ;
redevances pour concessions, brevets ;
créances irrécouvrables (exemples : facture qui ne pourra jamais être payée car le client a disparu dans la nature ou a subi une liquidation judiciaire, don qui ne pourra jamais être récupéré car l'adhérent a déménagé...) ;
droits d'auteur et de reproduction ;
achats de licences aux fédérations.</t>
  </si>
  <si>
    <t>agios sur les comptes de l'association ;
intérêts sur les emprunts contractés ;</t>
  </si>
  <si>
    <t xml:space="preserve">67- Charges exceptionnelles(Les charges exceptionnelles sont des charges imprévisibles. Et faire une estimation en fonction des années passées) </t>
  </si>
  <si>
    <t>Impôt sur les bénéfices pour les associations qui y sont soumises, y compris au taux réduit, sur les revenus du patrimoine des organismes sans but lucratif ;</t>
  </si>
  <si>
    <t>Autres de charges de personnels</t>
  </si>
  <si>
    <t>Impot sur les bénéfices (IS), Participation des salariés</t>
  </si>
  <si>
    <t>Transfert de charges</t>
  </si>
  <si>
    <t xml:space="preserve">CHARGES </t>
  </si>
  <si>
    <t>68 - Dotations aux ammortissements</t>
  </si>
  <si>
    <t>constitutions de provisions ;
constitution de réserves.</t>
  </si>
  <si>
    <t>Dépenses qui ont un caractère inhabituel, par rapport à l’activité ordinaire ou courante. Exemple : une amende pour excès de vitesse, dons…</t>
  </si>
  <si>
    <t>Province Sud</t>
  </si>
  <si>
    <t xml:space="preserve">Province des Iles </t>
  </si>
  <si>
    <t>Province Nord</t>
  </si>
  <si>
    <t>ANS</t>
  </si>
  <si>
    <t>70 – Vente de produits finis, de marchandises,  prestations de services</t>
  </si>
  <si>
    <t>Prestations de services facturées ou services rendus aux membres : participation financière des adhérents (en plus de leur cotisationannuelle), interventions pédagogiques, encadrements réalisés pour une mairie, organisation d'un stage à destination d'un public non adhérent… ;
Vente de marchandises : vente de matériel ou de vêtements artistiques ou sportifs, vente de calendriers… ;
Produits des activités annexes : vente d'espaces publicitaires à un sponsor ou à une collectivité territoriale, buvettes, lotos, tombolas, repas dansant… ;
Participation des stagiaires (participation complémentaire des adhérents lors de l'inscription à un stage ou autres).</t>
  </si>
  <si>
    <t>75 - Autres produits de gestion courante</t>
  </si>
  <si>
    <t xml:space="preserve">ristournes sur licences vendues ;
mécénat ;                                                                                                                                                                                                                                                                                           perception d'engagements lors d'une manifestation occasionnelle ;
cotisations, dons manuels ou legs.                                                                                                                                                                                                  </t>
  </si>
  <si>
    <t>État (ANS, ministères)
Gouvernement
Province
Communes
Organismes sociaux (détailler)
L'Agence de services et de paiement (emplois aidés)
Autres établissements publics
Aides privées: Subventions privées ne relevant pas des dons ni du mécénat d’entreprises; par exemple fonds provenant d’une fondation.</t>
  </si>
  <si>
    <t>74 - Subventions  d'exploitation: Subventions publiques ou privées, de fonctionnement (y compris fonctionnement global de la
structure)</t>
  </si>
  <si>
    <t>Intérêts sur les différents comptes ou les livrets de l'association.</t>
  </si>
  <si>
    <t>76 - Produits financiers</t>
  </si>
  <si>
    <t>Report d'une subvention non utilisée lors d'un exercice précédent</t>
  </si>
  <si>
    <t>78 - Reprises sur amortissements et provisions</t>
  </si>
  <si>
    <t>77 - Produits exceptionnels</t>
  </si>
  <si>
    <t>mon association perçoit un revenu inattendu (8) (C’est inattendu, on ne peut rien mettre ici lorsque l’on remplit un budget prévisionnel)</t>
  </si>
  <si>
    <t>DATE</t>
  </si>
  <si>
    <t>ACTIVITE</t>
  </si>
  <si>
    <t>TRAVAUX EFFECTUES</t>
  </si>
  <si>
    <t>DUREE</t>
  </si>
  <si>
    <t>TAUX HORAIRE</t>
  </si>
  <si>
    <t>LISTES DES BENEVOLES</t>
  </si>
  <si>
    <t>LISTES DES ACTIVITES</t>
  </si>
  <si>
    <t>LISTES DES TACHES</t>
  </si>
  <si>
    <t>SALAIRE CONVENTION</t>
  </si>
  <si>
    <t>Caisse</t>
  </si>
  <si>
    <t>Nbr d'heures effectués à l'année</t>
  </si>
  <si>
    <t>Bénévole 1</t>
  </si>
  <si>
    <t>Bénévole 2</t>
  </si>
  <si>
    <t>Bénévole 3</t>
  </si>
  <si>
    <t>Bénévole 4</t>
  </si>
  <si>
    <t>Bénévole 5</t>
  </si>
  <si>
    <t>Bénévole 6</t>
  </si>
  <si>
    <t>Bénévole 7</t>
  </si>
  <si>
    <t>Bénévole 8</t>
  </si>
  <si>
    <t>Bénévole 9</t>
  </si>
  <si>
    <t>Bénévole 10</t>
  </si>
  <si>
    <t>Bénévole 11</t>
  </si>
  <si>
    <t>Bénévole 12</t>
  </si>
  <si>
    <t>Bénévole 13</t>
  </si>
  <si>
    <t>Bénévole 14</t>
  </si>
  <si>
    <t>Bénévole 15</t>
  </si>
  <si>
    <t>Bénévole 16</t>
  </si>
  <si>
    <t>Bénévole 17</t>
  </si>
  <si>
    <t>Bénévole 18</t>
  </si>
  <si>
    <t>Bénévole 19</t>
  </si>
  <si>
    <t>Bénévole 20</t>
  </si>
  <si>
    <t>Bénévole 21</t>
  </si>
  <si>
    <t>Bénévole 22</t>
  </si>
  <si>
    <t>Bénévole 23</t>
  </si>
  <si>
    <t>Bénévole 24</t>
  </si>
  <si>
    <t>Bénévole 25</t>
  </si>
  <si>
    <t>Bénévole 26</t>
  </si>
  <si>
    <t>Bénévole 27</t>
  </si>
  <si>
    <t>Bénévole 28</t>
  </si>
  <si>
    <t>Bénévole 29</t>
  </si>
  <si>
    <t>NOMS -PRENOMS</t>
  </si>
  <si>
    <t>Bénévoles</t>
  </si>
  <si>
    <t>Total d'heure estimé</t>
  </si>
  <si>
    <t xml:space="preserve">Total </t>
  </si>
  <si>
    <t>Jean Luc X</t>
  </si>
  <si>
    <t>Vente</t>
  </si>
  <si>
    <t xml:space="preserve">Province Sud </t>
  </si>
  <si>
    <t xml:space="preserve">Province Ile </t>
  </si>
  <si>
    <t>Charges fixe de fonctionnement</t>
  </si>
  <si>
    <t>Autres établissements publics</t>
  </si>
  <si>
    <t>Autres établisssements publics</t>
  </si>
  <si>
    <r>
      <rPr>
        <b/>
        <sz val="12"/>
        <color theme="1"/>
        <rFont val="Calibri"/>
        <family val="2"/>
        <scheme val="minor"/>
      </rPr>
      <t>Le bénévolat</t>
    </r>
    <r>
      <rPr>
        <sz val="12"/>
        <color theme="1"/>
        <rFont val="Calibri"/>
        <family val="2"/>
        <scheme val="minor"/>
      </rPr>
      <t>, c’est-à-dire le travail effectué à titre gracieux, qui participe entièrement ou en partie à la poursuite de la mission de l’association. Il s’agit d’un don de temps librement consenti et gratuit.</t>
    </r>
  </si>
  <si>
    <t>FDVA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</si>
</sst>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Red]\-#,##0.00\ [$€-1]"/>
    <numFmt numFmtId="165" formatCode="#,##0\ _F_C_F_P"/>
    <numFmt numFmtId="166" formatCode="_-* #,##0\ _F_C_F_P_-;\-* #,##0\ _F_C_F_P_-;_-* &quot;-&quot;\ _F_C_F_P_-;_-@_-"/>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9"/>
      <color rgb="FF000080"/>
      <name val="Calibri"/>
      <family val="2"/>
    </font>
    <font>
      <sz val="10"/>
      <color theme="1"/>
      <name val="Calibri"/>
      <family val="2"/>
    </font>
    <font>
      <sz val="9"/>
      <color theme="1"/>
      <name val="Calibri"/>
      <family val="2"/>
    </font>
    <font>
      <sz val="9"/>
      <color rgb="FFFF0000"/>
      <name val="Calibri"/>
      <family val="2"/>
    </font>
    <font>
      <b/>
      <sz val="9"/>
      <color rgb="FF548DD4"/>
      <name val="Calibri"/>
      <family val="2"/>
    </font>
    <font>
      <sz val="9"/>
      <color rgb="FF548DD4"/>
      <name val="Calibri"/>
      <family val="2"/>
    </font>
    <font>
      <b/>
      <sz val="11"/>
      <color rgb="FF0000FF"/>
      <name val="Calibri"/>
      <family val="2"/>
    </font>
    <font>
      <sz val="12"/>
      <color theme="1"/>
      <name val="Calibri"/>
      <family val="2"/>
      <scheme val="minor"/>
    </font>
    <font>
      <i/>
      <sz val="11"/>
      <color theme="1"/>
      <name val="Calibri"/>
      <family val="2"/>
      <scheme val="minor"/>
    </font>
    <font>
      <b/>
      <sz val="12"/>
      <color theme="1"/>
      <name val="Calibri"/>
      <family val="2"/>
      <scheme val="minor"/>
    </font>
    <font>
      <b/>
      <sz val="9"/>
      <name val="Calibri"/>
      <family val="2"/>
    </font>
    <font>
      <b/>
      <sz val="10"/>
      <color theme="1"/>
      <name val="Calibri"/>
      <family val="2"/>
    </font>
    <font>
      <b/>
      <i/>
      <sz val="12"/>
      <color theme="1"/>
      <name val="Calibri"/>
      <family val="2"/>
      <scheme val="minor"/>
    </font>
    <font>
      <b/>
      <sz val="11"/>
      <name val="Calibri"/>
      <family val="2"/>
    </font>
    <font>
      <sz val="10"/>
      <name val="Calibri"/>
      <family val="2"/>
    </font>
    <font>
      <sz val="9"/>
      <name val="Calibri"/>
      <family val="2"/>
    </font>
    <font>
      <sz val="10"/>
      <color rgb="FF000000"/>
      <name val="Calibri"/>
      <family val="2"/>
      <scheme val="minor"/>
    </font>
    <font>
      <b/>
      <sz val="20"/>
      <color theme="0"/>
      <name val="Calibri"/>
      <family val="2"/>
      <scheme val="minor"/>
    </font>
    <font>
      <b/>
      <sz val="14"/>
      <color theme="1"/>
      <name val="Calibri"/>
      <family val="2"/>
    </font>
    <font>
      <b/>
      <sz val="28"/>
      <color rgb="FFFF0000"/>
      <name val="Calibri"/>
      <family val="2"/>
      <scheme val="minor"/>
    </font>
    <font>
      <b/>
      <sz val="9"/>
      <color rgb="FFFF0000"/>
      <name val="Calibri"/>
      <family val="2"/>
    </font>
    <font>
      <sz val="9"/>
      <color indexed="81"/>
      <name val="Tahoma"/>
      <charset val="1"/>
    </font>
    <font>
      <b/>
      <sz val="9"/>
      <color indexed="81"/>
      <name val="Tahoma"/>
      <charset val="1"/>
    </font>
    <font>
      <sz val="8"/>
      <name val="Calibri"/>
      <family val="2"/>
      <scheme val="minor"/>
    </font>
  </fonts>
  <fills count="20">
    <fill>
      <patternFill patternType="none"/>
    </fill>
    <fill>
      <patternFill patternType="gray125"/>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rgb="FFFF0066"/>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s>
  <cellStyleXfs count="4">
    <xf numFmtId="0" fontId="0" fillId="0" borderId="0"/>
    <xf numFmtId="0" fontId="1" fillId="0" borderId="0"/>
    <xf numFmtId="0" fontId="11" fillId="0" borderId="0"/>
    <xf numFmtId="0" fontId="20" fillId="0" borderId="0"/>
  </cellStyleXfs>
  <cellXfs count="154">
    <xf numFmtId="0" fontId="0" fillId="0" borderId="0" xfId="0"/>
    <xf numFmtId="0" fontId="6" fillId="3" borderId="1" xfId="1" applyFont="1" applyFill="1" applyBorder="1" applyAlignment="1">
      <alignment horizontal="left" vertical="center" wrapText="1"/>
    </xf>
    <xf numFmtId="0" fontId="6" fillId="3" borderId="1" xfId="1" quotePrefix="1" applyFont="1" applyFill="1" applyBorder="1" applyAlignment="1" applyProtection="1">
      <alignment horizontal="left" vertical="center" wrapText="1"/>
      <protection locked="0"/>
    </xf>
    <xf numFmtId="0" fontId="6" fillId="4" borderId="1" xfId="1" applyFont="1" applyFill="1" applyBorder="1" applyAlignment="1" applyProtection="1">
      <alignment horizontal="left" vertical="center" wrapText="1"/>
      <protection locked="0"/>
    </xf>
    <xf numFmtId="0" fontId="10" fillId="2" borderId="1" xfId="1"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left" vertical="center" wrapText="1"/>
    </xf>
    <xf numFmtId="0" fontId="13" fillId="0" borderId="0" xfId="0" applyFont="1" applyAlignment="1">
      <alignment vertical="center"/>
    </xf>
    <xf numFmtId="0" fontId="3" fillId="8" borderId="1" xfId="1" applyFont="1" applyFill="1" applyBorder="1" applyAlignment="1">
      <alignment horizontal="center" vertical="center" wrapText="1"/>
    </xf>
    <xf numFmtId="4" fontId="3" fillId="8" borderId="1" xfId="1" applyNumberFormat="1" applyFont="1" applyFill="1" applyBorder="1" applyAlignment="1">
      <alignment horizontal="center" vertical="center" wrapText="1"/>
    </xf>
    <xf numFmtId="0" fontId="4" fillId="11" borderId="1" xfId="1" applyFont="1" applyFill="1" applyBorder="1" applyAlignment="1">
      <alignment horizontal="left" vertical="center" wrapText="1"/>
    </xf>
    <xf numFmtId="0" fontId="6" fillId="11" borderId="1" xfId="1" applyFont="1" applyFill="1" applyBorder="1" applyAlignment="1">
      <alignment horizontal="left" vertical="center" wrapText="1"/>
    </xf>
    <xf numFmtId="0" fontId="6" fillId="0" borderId="1" xfId="1" quotePrefix="1" applyFont="1" applyBorder="1" applyAlignment="1" applyProtection="1">
      <alignment horizontal="left" vertical="center" wrapText="1"/>
      <protection locked="0"/>
    </xf>
    <xf numFmtId="0" fontId="17" fillId="6" borderId="1" xfId="1" applyFont="1" applyFill="1" applyBorder="1" applyAlignment="1">
      <alignment horizontal="right" vertical="center" wrapText="1"/>
    </xf>
    <xf numFmtId="0" fontId="2" fillId="10" borderId="1" xfId="0" applyFont="1" applyFill="1" applyBorder="1" applyAlignment="1">
      <alignment horizontal="center" vertical="center" wrapText="1"/>
    </xf>
    <xf numFmtId="165" fontId="0" fillId="6" borderId="1" xfId="0" applyNumberFormat="1" applyFill="1" applyBorder="1" applyAlignment="1">
      <alignment horizontal="right" vertical="center"/>
    </xf>
    <xf numFmtId="0" fontId="0" fillId="0" borderId="0" xfId="0" applyAlignment="1">
      <alignment horizontal="center" vertical="center"/>
    </xf>
    <xf numFmtId="3" fontId="18" fillId="11" borderId="1" xfId="1" applyNumberFormat="1" applyFont="1" applyFill="1" applyBorder="1" applyAlignment="1">
      <alignment horizontal="center" vertical="center" wrapText="1"/>
    </xf>
    <xf numFmtId="3" fontId="18" fillId="3" borderId="1" xfId="1" applyNumberFormat="1" applyFont="1" applyFill="1" applyBorder="1" applyAlignment="1" applyProtection="1">
      <alignment horizontal="center" vertical="center" wrapText="1"/>
      <protection locked="0"/>
    </xf>
    <xf numFmtId="3" fontId="18" fillId="6" borderId="1" xfId="1" applyNumberFormat="1" applyFont="1" applyFill="1" applyBorder="1" applyAlignment="1" applyProtection="1">
      <alignment horizontal="center" vertical="center" wrapText="1"/>
      <protection locked="0"/>
    </xf>
    <xf numFmtId="4" fontId="5" fillId="11" borderId="1" xfId="1" applyNumberFormat="1" applyFont="1" applyFill="1" applyBorder="1" applyAlignment="1">
      <alignment horizontal="center" vertical="center" wrapText="1"/>
    </xf>
    <xf numFmtId="0" fontId="11" fillId="0" borderId="0" xfId="2" applyAlignment="1">
      <alignment vertical="center"/>
    </xf>
    <xf numFmtId="164" fontId="11" fillId="0" borderId="0" xfId="2" applyNumberFormat="1" applyAlignment="1">
      <alignment vertical="center"/>
    </xf>
    <xf numFmtId="0" fontId="13" fillId="13" borderId="0" xfId="2" applyFont="1" applyFill="1" applyAlignment="1">
      <alignment horizontal="center" vertical="center"/>
    </xf>
    <xf numFmtId="0" fontId="11" fillId="0" borderId="0" xfId="2" applyAlignment="1">
      <alignment horizontal="center" vertical="center"/>
    </xf>
    <xf numFmtId="3" fontId="5" fillId="11" borderId="1" xfId="1" applyNumberFormat="1" applyFont="1" applyFill="1" applyBorder="1" applyAlignment="1">
      <alignment horizontal="center" vertical="center" wrapText="1"/>
    </xf>
    <xf numFmtId="3" fontId="17" fillId="6" borderId="1" xfId="1" applyNumberFormat="1"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0" fontId="0" fillId="11" borderId="0" xfId="0" applyFill="1" applyAlignment="1">
      <alignment vertical="center"/>
    </xf>
    <xf numFmtId="0" fontId="12" fillId="11" borderId="11" xfId="0" applyFont="1" applyFill="1" applyBorder="1" applyAlignment="1">
      <alignment vertical="center"/>
    </xf>
    <xf numFmtId="0" fontId="0" fillId="11" borderId="5" xfId="0" applyFill="1" applyBorder="1" applyAlignment="1">
      <alignment vertical="center"/>
    </xf>
    <xf numFmtId="0" fontId="2" fillId="11" borderId="4" xfId="0" applyFont="1" applyFill="1" applyBorder="1" applyAlignment="1">
      <alignment vertical="center"/>
    </xf>
    <xf numFmtId="0" fontId="0" fillId="11" borderId="13" xfId="0" applyFill="1" applyBorder="1" applyAlignment="1">
      <alignment vertical="center"/>
    </xf>
    <xf numFmtId="0" fontId="0" fillId="11" borderId="11" xfId="0" applyFill="1" applyBorder="1" applyAlignment="1">
      <alignment vertical="center"/>
    </xf>
    <xf numFmtId="0" fontId="2" fillId="11" borderId="7" xfId="0" applyFont="1" applyFill="1" applyBorder="1" applyAlignment="1">
      <alignment vertical="center"/>
    </xf>
    <xf numFmtId="0" fontId="0" fillId="11" borderId="8" xfId="0" applyFill="1" applyBorder="1" applyAlignment="1">
      <alignment vertical="center"/>
    </xf>
    <xf numFmtId="0" fontId="0" fillId="5" borderId="11" xfId="0" applyFill="1" applyBorder="1" applyAlignment="1">
      <alignment vertical="center"/>
    </xf>
    <xf numFmtId="0" fontId="0" fillId="5" borderId="5" xfId="0" applyFill="1" applyBorder="1" applyAlignment="1">
      <alignment vertical="center"/>
    </xf>
    <xf numFmtId="0" fontId="0" fillId="0" borderId="0" xfId="0" applyAlignment="1">
      <alignment wrapText="1"/>
    </xf>
    <xf numFmtId="0" fontId="22" fillId="8" borderId="1" xfId="1" applyFont="1" applyFill="1" applyBorder="1" applyAlignment="1">
      <alignment horizontal="center" vertical="center" wrapText="1"/>
    </xf>
    <xf numFmtId="4" fontId="22" fillId="8" borderId="1" xfId="1"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0" fillId="15" borderId="1" xfId="0" applyFill="1" applyBorder="1" applyAlignment="1">
      <alignment horizontal="left" vertical="center"/>
    </xf>
    <xf numFmtId="0" fontId="0" fillId="16" borderId="1" xfId="0" applyFill="1" applyBorder="1" applyAlignment="1">
      <alignment horizontal="left" vertical="center" wrapText="1"/>
    </xf>
    <xf numFmtId="0" fontId="0" fillId="15" borderId="1" xfId="0" applyFill="1" applyBorder="1" applyAlignment="1">
      <alignment vertical="center"/>
    </xf>
    <xf numFmtId="0" fontId="0" fillId="16" borderId="1" xfId="0" applyFill="1" applyBorder="1" applyAlignment="1">
      <alignment vertical="center" wrapText="1"/>
    </xf>
    <xf numFmtId="0" fontId="0" fillId="15" borderId="1" xfId="0" applyFill="1" applyBorder="1" applyAlignment="1">
      <alignment vertical="center" wrapText="1"/>
    </xf>
    <xf numFmtId="0" fontId="2" fillId="6" borderId="1" xfId="0" applyFont="1" applyFill="1" applyBorder="1" applyAlignment="1">
      <alignment vertical="center"/>
    </xf>
    <xf numFmtId="0" fontId="2" fillId="6" borderId="1" xfId="0" applyFont="1" applyFill="1" applyBorder="1" applyAlignment="1">
      <alignment vertical="center" wrapText="1"/>
    </xf>
    <xf numFmtId="0" fontId="2" fillId="10" borderId="9" xfId="0" applyFont="1" applyFill="1" applyBorder="1" applyAlignment="1">
      <alignment horizontal="center" vertical="center" wrapText="1"/>
    </xf>
    <xf numFmtId="0" fontId="2" fillId="11" borderId="0" xfId="0" applyFont="1" applyFill="1" applyAlignment="1">
      <alignment vertical="center"/>
    </xf>
    <xf numFmtId="0" fontId="12" fillId="11" borderId="5" xfId="0" applyFont="1" applyFill="1" applyBorder="1" applyAlignment="1">
      <alignment vertical="center"/>
    </xf>
    <xf numFmtId="0" fontId="2" fillId="0" borderId="9" xfId="0" applyFont="1" applyBorder="1" applyAlignment="1">
      <alignment horizontal="center" vertical="center" wrapText="1"/>
    </xf>
    <xf numFmtId="0" fontId="0" fillId="0" borderId="14" xfId="0" applyBorder="1" applyAlignment="1">
      <alignment horizontal="left" vertical="center"/>
    </xf>
    <xf numFmtId="0" fontId="0" fillId="0" borderId="5" xfId="0" applyBorder="1" applyAlignment="1">
      <alignment horizontal="left" vertical="center"/>
    </xf>
    <xf numFmtId="0" fontId="2" fillId="0" borderId="1" xfId="0" applyFont="1" applyBorder="1" applyAlignment="1">
      <alignment horizontal="center" vertical="center" wrapText="1"/>
    </xf>
    <xf numFmtId="0" fontId="0" fillId="0" borderId="6" xfId="0" applyBorder="1" applyAlignment="1">
      <alignment horizontal="left" vertical="center"/>
    </xf>
    <xf numFmtId="0" fontId="2" fillId="11" borderId="13" xfId="0" applyFont="1" applyFill="1" applyBorder="1" applyAlignment="1">
      <alignment vertical="center"/>
    </xf>
    <xf numFmtId="0" fontId="2" fillId="11" borderId="8" xfId="0" applyFont="1" applyFill="1" applyBorder="1" applyAlignment="1">
      <alignment vertical="center"/>
    </xf>
    <xf numFmtId="0" fontId="0" fillId="17" borderId="6" xfId="0" applyFill="1" applyBorder="1" applyAlignment="1">
      <alignment horizontal="left" vertical="center"/>
    </xf>
    <xf numFmtId="0" fontId="0" fillId="18" borderId="6" xfId="0" applyFill="1" applyBorder="1" applyAlignment="1">
      <alignment horizontal="left" vertical="center"/>
    </xf>
    <xf numFmtId="0" fontId="0" fillId="18" borderId="3" xfId="0" applyFill="1" applyBorder="1" applyAlignment="1">
      <alignment horizontal="left" vertical="center"/>
    </xf>
    <xf numFmtId="0" fontId="0" fillId="17" borderId="2" xfId="0" applyFill="1" applyBorder="1" applyAlignment="1">
      <alignment horizontal="left" vertical="center"/>
    </xf>
    <xf numFmtId="14" fontId="0" fillId="17" borderId="2" xfId="0" applyNumberFormat="1" applyFill="1" applyBorder="1" applyAlignment="1">
      <alignment horizontal="left" vertical="center"/>
    </xf>
    <xf numFmtId="0" fontId="0" fillId="17" borderId="14" xfId="0" applyFill="1" applyBorder="1" applyAlignment="1">
      <alignment horizontal="left" vertical="center"/>
    </xf>
    <xf numFmtId="165" fontId="0" fillId="17" borderId="6" xfId="0" applyNumberFormat="1" applyFill="1" applyBorder="1" applyAlignment="1">
      <alignment horizontal="center" vertical="center"/>
    </xf>
    <xf numFmtId="0" fontId="0" fillId="18" borderId="14" xfId="0" applyFill="1" applyBorder="1" applyAlignment="1">
      <alignment horizontal="left" vertical="center"/>
    </xf>
    <xf numFmtId="165" fontId="0" fillId="18" borderId="6" xfId="0" applyNumberFormat="1" applyFill="1" applyBorder="1" applyAlignment="1">
      <alignment horizontal="center" vertical="center"/>
    </xf>
    <xf numFmtId="165" fontId="2" fillId="18" borderId="1" xfId="0" applyNumberFormat="1" applyFont="1" applyFill="1" applyBorder="1" applyAlignment="1">
      <alignment horizontal="center" vertical="center"/>
    </xf>
    <xf numFmtId="0" fontId="11" fillId="0" borderId="1" xfId="2" applyBorder="1" applyAlignment="1">
      <alignment vertical="center"/>
    </xf>
    <xf numFmtId="0" fontId="6" fillId="3" borderId="1" xfId="1" applyFont="1" applyFill="1" applyBorder="1" applyAlignment="1">
      <alignment horizontal="left" vertical="center"/>
    </xf>
    <xf numFmtId="49" fontId="24" fillId="16" borderId="1" xfId="1" quotePrefix="1" applyNumberFormat="1" applyFont="1" applyFill="1" applyBorder="1" applyAlignment="1" applyProtection="1">
      <alignment horizontal="left" vertical="center" wrapText="1"/>
      <protection locked="0"/>
    </xf>
    <xf numFmtId="3" fontId="18" fillId="16" borderId="1" xfId="1" applyNumberFormat="1" applyFont="1" applyFill="1" applyBorder="1" applyAlignment="1" applyProtection="1">
      <alignment horizontal="center" vertical="center" wrapText="1"/>
      <protection locked="0"/>
    </xf>
    <xf numFmtId="49" fontId="7" fillId="16" borderId="1" xfId="1" quotePrefix="1" applyNumberFormat="1" applyFont="1" applyFill="1" applyBorder="1" applyAlignment="1" applyProtection="1">
      <alignment horizontal="left" vertical="center" wrapText="1"/>
      <protection locked="0"/>
    </xf>
    <xf numFmtId="4" fontId="18" fillId="16" borderId="1" xfId="1" applyNumberFormat="1" applyFont="1" applyFill="1" applyBorder="1" applyAlignment="1" applyProtection="1">
      <alignment horizontal="center" vertical="center" wrapText="1"/>
      <protection locked="0"/>
    </xf>
    <xf numFmtId="3" fontId="19" fillId="16" borderId="1" xfId="1" applyNumberFormat="1" applyFont="1" applyFill="1" applyBorder="1" applyAlignment="1">
      <alignment horizontal="center" vertical="center" wrapText="1"/>
    </xf>
    <xf numFmtId="0" fontId="19" fillId="16" borderId="1" xfId="1" applyFont="1" applyFill="1" applyBorder="1" applyAlignment="1">
      <alignment horizontal="center" vertical="center" wrapText="1"/>
    </xf>
    <xf numFmtId="0" fontId="6" fillId="16" borderId="1" xfId="1" applyFont="1" applyFill="1" applyBorder="1" applyAlignment="1">
      <alignment horizontal="left" vertical="center" wrapText="1"/>
    </xf>
    <xf numFmtId="0" fontId="6" fillId="16" borderId="1" xfId="1" quotePrefix="1" applyFont="1" applyFill="1" applyBorder="1" applyAlignment="1" applyProtection="1">
      <alignment horizontal="left" vertical="center" wrapText="1"/>
      <protection locked="0"/>
    </xf>
    <xf numFmtId="0" fontId="8" fillId="16" borderId="1" xfId="1" quotePrefix="1" applyFont="1" applyFill="1" applyBorder="1" applyAlignment="1" applyProtection="1">
      <alignment horizontal="left" vertical="center" wrapText="1"/>
      <protection locked="0"/>
    </xf>
    <xf numFmtId="0" fontId="9" fillId="16" borderId="1" xfId="1" quotePrefix="1" applyFont="1" applyFill="1" applyBorder="1" applyAlignment="1" applyProtection="1">
      <alignment horizontal="left" vertical="center" wrapText="1"/>
      <protection locked="0"/>
    </xf>
    <xf numFmtId="0" fontId="4" fillId="16" borderId="1" xfId="1" applyFont="1" applyFill="1" applyBorder="1" applyAlignment="1">
      <alignment horizontal="left" vertical="center" wrapText="1"/>
    </xf>
    <xf numFmtId="0" fontId="14" fillId="16" borderId="1" xfId="1" applyFont="1" applyFill="1" applyBorder="1" applyAlignment="1">
      <alignment horizontal="center" vertical="center" wrapText="1"/>
    </xf>
    <xf numFmtId="0" fontId="0" fillId="16" borderId="6" xfId="0" applyFill="1" applyBorder="1" applyAlignment="1">
      <alignment horizontal="left" vertical="center"/>
    </xf>
    <xf numFmtId="0" fontId="0" fillId="16" borderId="3" xfId="0" applyFill="1" applyBorder="1" applyAlignment="1">
      <alignment horizontal="left" vertical="center"/>
    </xf>
    <xf numFmtId="0" fontId="0" fillId="19" borderId="6" xfId="0" applyFill="1" applyBorder="1" applyAlignment="1">
      <alignment horizontal="left" vertical="center"/>
    </xf>
    <xf numFmtId="0" fontId="0" fillId="19" borderId="3" xfId="0" applyFill="1" applyBorder="1" applyAlignment="1">
      <alignment horizontal="left" vertical="center"/>
    </xf>
    <xf numFmtId="0" fontId="0" fillId="19" borderId="2" xfId="0" applyFill="1" applyBorder="1" applyAlignment="1">
      <alignment horizontal="left" vertical="center"/>
    </xf>
    <xf numFmtId="14" fontId="0" fillId="16" borderId="3" xfId="0" applyNumberFormat="1" applyFill="1" applyBorder="1" applyAlignment="1">
      <alignment horizontal="left" vertical="center"/>
    </xf>
    <xf numFmtId="14" fontId="0" fillId="16" borderId="6" xfId="0" applyNumberFormat="1" applyFill="1" applyBorder="1" applyAlignment="1">
      <alignment horizontal="left" vertical="center"/>
    </xf>
    <xf numFmtId="0" fontId="2" fillId="5" borderId="1" xfId="0" applyFont="1" applyFill="1" applyBorder="1" applyAlignment="1">
      <alignment vertical="center"/>
    </xf>
    <xf numFmtId="0" fontId="13" fillId="5" borderId="1" xfId="2" applyFont="1" applyFill="1" applyBorder="1" applyAlignment="1">
      <alignment vertical="center"/>
    </xf>
    <xf numFmtId="0" fontId="11" fillId="16" borderId="1" xfId="2" applyFill="1" applyBorder="1" applyAlignment="1">
      <alignment vertical="center"/>
    </xf>
    <xf numFmtId="0" fontId="13" fillId="16" borderId="1" xfId="2" applyFont="1" applyFill="1" applyBorder="1" applyAlignment="1">
      <alignment vertical="center"/>
    </xf>
    <xf numFmtId="0" fontId="16" fillId="16" borderId="1" xfId="2" applyFont="1" applyFill="1" applyBorder="1" applyAlignment="1">
      <alignment horizontal="left" vertical="center"/>
    </xf>
    <xf numFmtId="3" fontId="18" fillId="16" borderId="1" xfId="1" applyNumberFormat="1" applyFont="1" applyFill="1" applyBorder="1" applyAlignment="1">
      <alignment horizontal="center" vertical="center" wrapText="1"/>
    </xf>
    <xf numFmtId="4" fontId="5" fillId="16" borderId="1" xfId="1" applyNumberFormat="1" applyFont="1" applyFill="1" applyBorder="1" applyAlignment="1">
      <alignment horizontal="center" vertical="center" wrapText="1"/>
    </xf>
    <xf numFmtId="3" fontId="5" fillId="16" borderId="1" xfId="1" applyNumberFormat="1" applyFont="1" applyFill="1" applyBorder="1" applyAlignment="1">
      <alignment horizontal="center" vertical="center" wrapText="1"/>
    </xf>
    <xf numFmtId="166" fontId="18" fillId="11" borderId="1" xfId="1" applyNumberFormat="1" applyFont="1" applyFill="1" applyBorder="1" applyAlignment="1">
      <alignment horizontal="center" vertical="center" wrapText="1"/>
    </xf>
    <xf numFmtId="166" fontId="19" fillId="16" borderId="1" xfId="1" applyNumberFormat="1" applyFont="1" applyFill="1" applyBorder="1" applyAlignment="1">
      <alignment horizontal="center" vertical="center" wrapText="1"/>
    </xf>
    <xf numFmtId="166" fontId="18" fillId="16" borderId="1" xfId="1" applyNumberFormat="1" applyFont="1" applyFill="1" applyBorder="1" applyAlignment="1" applyProtection="1">
      <alignment horizontal="center" vertical="center" wrapText="1"/>
      <protection locked="0"/>
    </xf>
    <xf numFmtId="166" fontId="18" fillId="6" borderId="1" xfId="1" applyNumberFormat="1" applyFont="1" applyFill="1" applyBorder="1" applyAlignment="1" applyProtection="1">
      <alignment horizontal="center" vertical="center" wrapText="1"/>
      <protection locked="0"/>
    </xf>
    <xf numFmtId="166" fontId="18" fillId="16" borderId="1" xfId="1" applyNumberFormat="1" applyFont="1" applyFill="1" applyBorder="1" applyAlignment="1">
      <alignment horizontal="center" vertical="center" wrapText="1"/>
    </xf>
    <xf numFmtId="166" fontId="10" fillId="2" borderId="1" xfId="1" applyNumberFormat="1"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0" fillId="16" borderId="2" xfId="0" applyFill="1" applyBorder="1" applyAlignment="1">
      <alignment horizontal="left" vertical="center" wrapText="1"/>
    </xf>
    <xf numFmtId="0" fontId="0" fillId="16" borderId="3" xfId="0" applyFill="1" applyBorder="1" applyAlignment="1">
      <alignment horizontal="left" vertical="center" wrapText="1"/>
    </xf>
    <xf numFmtId="0" fontId="21" fillId="14" borderId="0" xfId="0" applyFont="1" applyFill="1" applyAlignment="1">
      <alignment horizontal="center"/>
    </xf>
    <xf numFmtId="0" fontId="23" fillId="0" borderId="0" xfId="0" applyFont="1" applyAlignment="1">
      <alignment horizontal="center" vertical="center"/>
    </xf>
    <xf numFmtId="0" fontId="2" fillId="6" borderId="1" xfId="0" applyFont="1" applyFill="1" applyBorder="1" applyAlignment="1">
      <alignment horizontal="left" vertical="center"/>
    </xf>
    <xf numFmtId="0" fontId="0" fillId="16" borderId="1" xfId="0" applyFill="1" applyBorder="1" applyAlignment="1">
      <alignment horizontal="left" vertical="center" wrapText="1"/>
    </xf>
    <xf numFmtId="0" fontId="0" fillId="15" borderId="1" xfId="0" applyFill="1" applyBorder="1" applyAlignment="1">
      <alignment horizontal="left" vertical="center"/>
    </xf>
    <xf numFmtId="0" fontId="2" fillId="6" borderId="1" xfId="0" applyFont="1" applyFill="1" applyBorder="1" applyAlignment="1">
      <alignment horizontal="left"/>
    </xf>
    <xf numFmtId="0" fontId="11" fillId="12" borderId="0" xfId="2" applyFill="1" applyAlignment="1">
      <alignment horizontal="left" vertical="center" wrapText="1"/>
    </xf>
    <xf numFmtId="0" fontId="13" fillId="13" borderId="13" xfId="2" applyFont="1" applyFill="1" applyBorder="1" applyAlignment="1">
      <alignment horizontal="center" vertical="center"/>
    </xf>
    <xf numFmtId="0" fontId="13" fillId="13" borderId="0" xfId="2" applyFont="1" applyFill="1" applyAlignment="1">
      <alignment horizontal="center" vertical="center"/>
    </xf>
    <xf numFmtId="0" fontId="13" fillId="9" borderId="4" xfId="2" applyFont="1" applyFill="1" applyBorder="1" applyAlignment="1">
      <alignment horizontal="center" vertical="center"/>
    </xf>
    <xf numFmtId="0" fontId="13" fillId="9" borderId="13" xfId="2" applyFont="1" applyFill="1" applyBorder="1" applyAlignment="1">
      <alignment horizontal="center" vertical="center"/>
    </xf>
    <xf numFmtId="0" fontId="13" fillId="9" borderId="10" xfId="2" applyFont="1" applyFill="1" applyBorder="1" applyAlignment="1">
      <alignment horizontal="center" vertical="center"/>
    </xf>
    <xf numFmtId="0" fontId="13" fillId="9" borderId="11" xfId="2" applyFont="1" applyFill="1" applyBorder="1" applyAlignment="1">
      <alignment horizontal="center" vertical="center"/>
    </xf>
    <xf numFmtId="0" fontId="13" fillId="9" borderId="5" xfId="2" applyFont="1" applyFill="1" applyBorder="1" applyAlignment="1">
      <alignment horizontal="center" vertical="center"/>
    </xf>
    <xf numFmtId="0" fontId="13" fillId="9" borderId="12" xfId="2" applyFont="1" applyFill="1" applyBorder="1" applyAlignment="1">
      <alignment horizontal="center" vertical="center"/>
    </xf>
    <xf numFmtId="0" fontId="13" fillId="5" borderId="0" xfId="2" applyFont="1" applyFill="1" applyAlignment="1">
      <alignment horizontal="center" vertical="center"/>
    </xf>
    <xf numFmtId="0" fontId="13" fillId="5" borderId="5" xfId="2" applyFont="1" applyFill="1" applyBorder="1" applyAlignment="1">
      <alignment horizontal="center" vertical="center"/>
    </xf>
    <xf numFmtId="165" fontId="2" fillId="18" borderId="7" xfId="0" applyNumberFormat="1" applyFont="1" applyFill="1" applyBorder="1" applyAlignment="1">
      <alignment horizontal="right" vertical="center" wrapText="1"/>
    </xf>
    <xf numFmtId="165" fontId="2" fillId="18" borderId="8" xfId="0" applyNumberFormat="1" applyFont="1" applyFill="1" applyBorder="1" applyAlignment="1">
      <alignment horizontal="right" vertical="center" wrapText="1"/>
    </xf>
    <xf numFmtId="165" fontId="2" fillId="18" borderId="9" xfId="0" applyNumberFormat="1" applyFont="1" applyFill="1" applyBorder="1" applyAlignment="1">
      <alignment horizontal="right" vertical="center" wrapText="1"/>
    </xf>
    <xf numFmtId="165" fontId="0" fillId="6" borderId="2" xfId="0" applyNumberFormat="1" applyFill="1" applyBorder="1" applyAlignment="1">
      <alignment horizontal="center" vertical="center"/>
    </xf>
    <xf numFmtId="165" fontId="0" fillId="6" borderId="3" xfId="0" applyNumberFormat="1" applyFill="1" applyBorder="1" applyAlignment="1">
      <alignment horizontal="center" vertical="center"/>
    </xf>
    <xf numFmtId="0" fontId="13" fillId="5" borderId="13"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2" xfId="2" applyFont="1" applyFill="1" applyBorder="1" applyAlignment="1">
      <alignment horizontal="center" vertical="center"/>
    </xf>
    <xf numFmtId="0" fontId="13" fillId="5" borderId="3" xfId="2" applyFont="1" applyFill="1" applyBorder="1" applyAlignment="1">
      <alignment horizontal="center" vertical="center"/>
    </xf>
    <xf numFmtId="0" fontId="2" fillId="16" borderId="1" xfId="0" applyFont="1" applyFill="1" applyBorder="1" applyAlignment="1">
      <alignment horizontal="left" vertical="center" wrapText="1"/>
    </xf>
    <xf numFmtId="0" fontId="13" fillId="5" borderId="1" xfId="2" applyFont="1" applyFill="1" applyBorder="1" applyAlignment="1">
      <alignment horizontal="left" vertical="center"/>
    </xf>
    <xf numFmtId="0" fontId="13" fillId="5" borderId="4" xfId="2" applyFont="1" applyFill="1" applyBorder="1" applyAlignment="1">
      <alignment horizontal="center" vertical="center"/>
    </xf>
    <xf numFmtId="0" fontId="13" fillId="5" borderId="13" xfId="2" applyFont="1" applyFill="1" applyBorder="1" applyAlignment="1">
      <alignment horizontal="center" vertical="center"/>
    </xf>
    <xf numFmtId="0" fontId="13" fillId="5" borderId="10" xfId="2" applyFont="1" applyFill="1" applyBorder="1" applyAlignment="1">
      <alignment horizontal="center" vertical="center"/>
    </xf>
    <xf numFmtId="0" fontId="13" fillId="5" borderId="11" xfId="2" applyFont="1" applyFill="1" applyBorder="1" applyAlignment="1">
      <alignment horizontal="center" vertical="center"/>
    </xf>
    <xf numFmtId="0" fontId="13" fillId="5" borderId="12" xfId="2" applyFont="1" applyFill="1" applyBorder="1" applyAlignment="1">
      <alignment horizontal="center" vertical="center"/>
    </xf>
    <xf numFmtId="0" fontId="11" fillId="16" borderId="1" xfId="2" applyFill="1" applyBorder="1" applyAlignment="1">
      <alignment horizontal="left" vertical="center"/>
    </xf>
    <xf numFmtId="0" fontId="15" fillId="10" borderId="7" xfId="1" applyFont="1" applyFill="1" applyBorder="1" applyAlignment="1">
      <alignment horizontal="center" vertical="center" wrapText="1"/>
    </xf>
    <xf numFmtId="0" fontId="15" fillId="10" borderId="9" xfId="1" applyFont="1" applyFill="1" applyBorder="1" applyAlignment="1">
      <alignment horizontal="center" vertical="center" wrapText="1"/>
    </xf>
    <xf numFmtId="0" fontId="15" fillId="10" borderId="8"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15" fillId="7" borderId="9"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2" fillId="5" borderId="1" xfId="0" applyFont="1" applyFill="1" applyBorder="1" applyAlignment="1">
      <alignment horizontal="left" vertical="center" wrapText="1"/>
    </xf>
    <xf numFmtId="0" fontId="12" fillId="16" borderId="1" xfId="0" applyFont="1" applyFill="1" applyBorder="1" applyAlignment="1">
      <alignment horizontal="left" vertical="center"/>
    </xf>
    <xf numFmtId="0" fontId="2" fillId="16" borderId="1" xfId="0" applyFont="1" applyFill="1" applyBorder="1" applyAlignment="1">
      <alignment horizontal="left" vertical="center"/>
    </xf>
  </cellXfs>
  <cellStyles count="4">
    <cellStyle name="Normal" xfId="0" builtinId="0"/>
    <cellStyle name="Normal 2" xfId="2" xr:uid="{6C239D57-94E3-420A-A8E4-61C76FEE08BE}"/>
    <cellStyle name="Normal 3" xfId="3" xr:uid="{38D3C82C-6A4E-48DC-B76F-99508EDEB8D3}"/>
    <cellStyle name="Normal 5" xfId="1" xr:uid="{96C32555-FB13-4607-9C4E-15AFDB05361C}"/>
  </cellStyles>
  <dxfs count="0"/>
  <tableStyles count="0" defaultTableStyle="TableStyleMedium2" defaultPivotStyle="PivotStyleLight16"/>
  <colors>
    <mruColors>
      <color rgb="FFFFFF99"/>
      <color rgb="FFFF0066"/>
      <color rgb="FFFF33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icolas\Netetudes\Financements\Dossier%20de%20financement\dossier%20creatests%20Finor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ésorerie1"/>
      <sheetName val="Personnel"/>
      <sheetName val="Courbe"/>
      <sheetName val="Résultat"/>
      <sheetName val="Résultat2"/>
      <sheetName val="Résultat3"/>
      <sheetName val="Résultat3ans"/>
      <sheetName val="Plan de financement"/>
      <sheetName val="Emprunt"/>
      <sheetName val="Feuil1"/>
      <sheetName val="Feuil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47E93-5814-425A-A89A-9C519C05CB3F}">
  <sheetPr>
    <pageSetUpPr fitToPage="1"/>
  </sheetPr>
  <dimension ref="A1:O41"/>
  <sheetViews>
    <sheetView topLeftCell="A29" zoomScale="80" zoomScaleNormal="80" workbookViewId="0">
      <selection activeCell="A2" sqref="A2:XFD4"/>
    </sheetView>
  </sheetViews>
  <sheetFormatPr baseColWidth="10" defaultRowHeight="15" x14ac:dyDescent="0.25"/>
  <cols>
    <col min="1" max="1" width="67.5703125" customWidth="1"/>
    <col min="2" max="2" width="160.140625" style="38" customWidth="1"/>
  </cols>
  <sheetData>
    <row r="1" spans="1:15" ht="45.75" customHeight="1" x14ac:dyDescent="0.25">
      <c r="A1" s="110" t="s">
        <v>86</v>
      </c>
      <c r="B1" s="110"/>
      <c r="C1" s="5"/>
      <c r="D1" s="5"/>
      <c r="E1" s="5"/>
      <c r="F1" s="5"/>
      <c r="G1" s="5"/>
      <c r="H1" s="5"/>
      <c r="I1" s="5"/>
      <c r="J1" s="5"/>
      <c r="K1" s="5"/>
      <c r="L1" s="5"/>
      <c r="M1" s="5"/>
      <c r="N1" s="5"/>
      <c r="O1" s="5"/>
    </row>
    <row r="2" spans="1:15" ht="26.25" x14ac:dyDescent="0.4">
      <c r="A2" s="109" t="s">
        <v>131</v>
      </c>
      <c r="B2" s="109"/>
    </row>
    <row r="3" spans="1:15" ht="18.75" x14ac:dyDescent="0.25">
      <c r="A3" s="39" t="s">
        <v>1</v>
      </c>
      <c r="B3" s="40" t="s">
        <v>87</v>
      </c>
    </row>
    <row r="4" spans="1:15" x14ac:dyDescent="0.25">
      <c r="A4" s="114" t="s">
        <v>88</v>
      </c>
      <c r="B4" s="114"/>
    </row>
    <row r="5" spans="1:15" s="42" customFormat="1" ht="30" customHeight="1" x14ac:dyDescent="0.25">
      <c r="A5" s="113" t="s">
        <v>6</v>
      </c>
      <c r="B5" s="112" t="s">
        <v>98</v>
      </c>
    </row>
    <row r="6" spans="1:15" s="42" customFormat="1" ht="55.5" customHeight="1" x14ac:dyDescent="0.25">
      <c r="A6" s="113"/>
      <c r="B6" s="112"/>
    </row>
    <row r="7" spans="1:15" s="42" customFormat="1" ht="105" x14ac:dyDescent="0.25">
      <c r="A7" s="43" t="s">
        <v>84</v>
      </c>
      <c r="B7" s="44" t="s">
        <v>97</v>
      </c>
    </row>
    <row r="8" spans="1:15" s="42" customFormat="1" ht="69" customHeight="1" x14ac:dyDescent="0.25">
      <c r="A8" s="43" t="s">
        <v>85</v>
      </c>
      <c r="B8" s="44" t="s">
        <v>101</v>
      </c>
    </row>
    <row r="9" spans="1:15" x14ac:dyDescent="0.25">
      <c r="A9" s="114" t="s">
        <v>89</v>
      </c>
      <c r="B9" s="114"/>
    </row>
    <row r="10" spans="1:15" ht="30" customHeight="1" x14ac:dyDescent="0.25">
      <c r="A10" s="113" t="s">
        <v>99</v>
      </c>
      <c r="B10" s="107" t="s">
        <v>102</v>
      </c>
    </row>
    <row r="11" spans="1:15" ht="30.75" customHeight="1" x14ac:dyDescent="0.25">
      <c r="A11" s="113"/>
      <c r="B11" s="108"/>
    </row>
    <row r="12" spans="1:15" ht="45" x14ac:dyDescent="0.25">
      <c r="A12" s="45" t="s">
        <v>14</v>
      </c>
      <c r="B12" s="46" t="s">
        <v>103</v>
      </c>
    </row>
    <row r="13" spans="1:15" ht="45" x14ac:dyDescent="0.25">
      <c r="A13" s="45" t="s">
        <v>100</v>
      </c>
      <c r="B13" s="46" t="s">
        <v>105</v>
      </c>
      <c r="C13" s="38"/>
    </row>
    <row r="14" spans="1:15" ht="30" x14ac:dyDescent="0.25">
      <c r="A14" s="45" t="s">
        <v>106</v>
      </c>
      <c r="B14" s="46" t="s">
        <v>104</v>
      </c>
    </row>
    <row r="15" spans="1:15" x14ac:dyDescent="0.25">
      <c r="A15" s="111" t="s">
        <v>90</v>
      </c>
      <c r="B15" s="111"/>
    </row>
    <row r="16" spans="1:15" ht="15" customHeight="1" x14ac:dyDescent="0.25">
      <c r="A16" s="45" t="s">
        <v>20</v>
      </c>
      <c r="B16" s="46" t="s">
        <v>107</v>
      </c>
    </row>
    <row r="17" spans="1:2" ht="15" customHeight="1" x14ac:dyDescent="0.25">
      <c r="A17" s="45" t="s">
        <v>108</v>
      </c>
      <c r="B17" s="46" t="s">
        <v>109</v>
      </c>
    </row>
    <row r="18" spans="1:2" x14ac:dyDescent="0.25">
      <c r="A18" s="45" t="s">
        <v>110</v>
      </c>
      <c r="B18" s="46" t="s">
        <v>111</v>
      </c>
    </row>
    <row r="19" spans="1:2" ht="30" x14ac:dyDescent="0.25">
      <c r="A19" s="45" t="s">
        <v>112</v>
      </c>
      <c r="B19" s="46" t="s">
        <v>113</v>
      </c>
    </row>
    <row r="20" spans="1:2" x14ac:dyDescent="0.25">
      <c r="A20" s="111" t="s">
        <v>91</v>
      </c>
      <c r="B20" s="111"/>
    </row>
    <row r="21" spans="1:2" ht="15" customHeight="1" x14ac:dyDescent="0.25">
      <c r="A21" s="45" t="s">
        <v>114</v>
      </c>
      <c r="B21" s="46" t="s">
        <v>116</v>
      </c>
    </row>
    <row r="22" spans="1:2" ht="15" customHeight="1" x14ac:dyDescent="0.25">
      <c r="A22" s="45" t="s">
        <v>115</v>
      </c>
      <c r="B22" s="46" t="s">
        <v>117</v>
      </c>
    </row>
    <row r="23" spans="1:2" x14ac:dyDescent="0.25">
      <c r="A23" s="111" t="s">
        <v>122</v>
      </c>
      <c r="B23" s="111" t="s">
        <v>92</v>
      </c>
    </row>
    <row r="24" spans="1:2" s="41" customFormat="1" ht="30" x14ac:dyDescent="0.25">
      <c r="A24" s="47" t="s">
        <v>121</v>
      </c>
      <c r="B24" s="46" t="s">
        <v>118</v>
      </c>
    </row>
    <row r="25" spans="1:2" ht="30" x14ac:dyDescent="0.25">
      <c r="A25" s="45" t="s">
        <v>119</v>
      </c>
      <c r="B25" s="46" t="s">
        <v>120</v>
      </c>
    </row>
    <row r="26" spans="1:2" ht="30" x14ac:dyDescent="0.25">
      <c r="A26" s="45" t="s">
        <v>93</v>
      </c>
      <c r="B26" s="46" t="s">
        <v>123</v>
      </c>
    </row>
    <row r="27" spans="1:2" ht="90" x14ac:dyDescent="0.25">
      <c r="A27" s="48" t="s">
        <v>94</v>
      </c>
      <c r="B27" s="46" t="s">
        <v>124</v>
      </c>
    </row>
    <row r="28" spans="1:2" ht="30" x14ac:dyDescent="0.25">
      <c r="A28" s="48" t="s">
        <v>95</v>
      </c>
      <c r="B28" s="46" t="s">
        <v>125</v>
      </c>
    </row>
    <row r="29" spans="1:2" ht="45" x14ac:dyDescent="0.25">
      <c r="A29" s="49" t="s">
        <v>126</v>
      </c>
      <c r="B29" s="46" t="s">
        <v>134</v>
      </c>
    </row>
    <row r="30" spans="1:2" ht="30" x14ac:dyDescent="0.25">
      <c r="A30" s="49" t="s">
        <v>132</v>
      </c>
      <c r="B30" s="46" t="s">
        <v>133</v>
      </c>
    </row>
    <row r="31" spans="1:2" x14ac:dyDescent="0.25">
      <c r="A31" s="49" t="s">
        <v>96</v>
      </c>
      <c r="B31" s="46" t="s">
        <v>127</v>
      </c>
    </row>
    <row r="32" spans="1:2" ht="18.75" x14ac:dyDescent="0.25">
      <c r="A32" s="39" t="s">
        <v>37</v>
      </c>
      <c r="B32" s="40"/>
    </row>
    <row r="33" spans="1:2" ht="26.25" x14ac:dyDescent="0.4">
      <c r="A33" s="109" t="s">
        <v>3</v>
      </c>
      <c r="B33" s="109"/>
    </row>
    <row r="34" spans="1:2" ht="18.75" x14ac:dyDescent="0.25">
      <c r="A34" s="39" t="s">
        <v>3</v>
      </c>
      <c r="B34" s="40" t="s">
        <v>87</v>
      </c>
    </row>
    <row r="35" spans="1:2" s="38" customFormat="1" ht="105" customHeight="1" x14ac:dyDescent="0.25">
      <c r="A35" s="49" t="s">
        <v>139</v>
      </c>
      <c r="B35" s="46" t="s">
        <v>140</v>
      </c>
    </row>
    <row r="36" spans="1:2" ht="171" customHeight="1" x14ac:dyDescent="0.25">
      <c r="A36" s="49" t="s">
        <v>144</v>
      </c>
      <c r="B36" s="46" t="s">
        <v>143</v>
      </c>
    </row>
    <row r="37" spans="1:2" ht="15" customHeight="1" x14ac:dyDescent="0.25">
      <c r="A37" s="105" t="s">
        <v>141</v>
      </c>
      <c r="B37" s="107" t="s">
        <v>142</v>
      </c>
    </row>
    <row r="38" spans="1:2" ht="73.5" customHeight="1" x14ac:dyDescent="0.25">
      <c r="A38" s="106"/>
      <c r="B38" s="108"/>
    </row>
    <row r="39" spans="1:2" x14ac:dyDescent="0.25">
      <c r="A39" s="48" t="s">
        <v>146</v>
      </c>
      <c r="B39" s="46" t="s">
        <v>145</v>
      </c>
    </row>
    <row r="40" spans="1:2" x14ac:dyDescent="0.25">
      <c r="A40" s="48" t="s">
        <v>149</v>
      </c>
      <c r="B40" s="46" t="s">
        <v>150</v>
      </c>
    </row>
    <row r="41" spans="1:2" x14ac:dyDescent="0.25">
      <c r="A41" s="48" t="s">
        <v>148</v>
      </c>
      <c r="B41" s="46" t="s">
        <v>147</v>
      </c>
    </row>
  </sheetData>
  <mergeCells count="14">
    <mergeCell ref="A37:A38"/>
    <mergeCell ref="B37:B38"/>
    <mergeCell ref="A33:B33"/>
    <mergeCell ref="A1:B1"/>
    <mergeCell ref="A15:B15"/>
    <mergeCell ref="A20:B20"/>
    <mergeCell ref="A23:B23"/>
    <mergeCell ref="A2:B2"/>
    <mergeCell ref="B5:B6"/>
    <mergeCell ref="A5:A6"/>
    <mergeCell ref="B10:B11"/>
    <mergeCell ref="A10:A11"/>
    <mergeCell ref="A9:B9"/>
    <mergeCell ref="A4:B4"/>
  </mergeCells>
  <phoneticPr fontId="27" type="noConversion"/>
  <pageMargins left="0.7" right="0.7" top="0.75" bottom="0.75" header="0.3" footer="0.3"/>
  <pageSetup paperSize="9" scale="57" fitToHeight="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2709-0C0B-4E2A-9B19-3350E86DFC1B}">
  <sheetPr>
    <pageSetUpPr fitToPage="1"/>
  </sheetPr>
  <dimension ref="B1:G49"/>
  <sheetViews>
    <sheetView topLeftCell="A26" zoomScale="110" zoomScaleNormal="110" workbookViewId="0">
      <selection activeCell="I46" sqref="I46"/>
    </sheetView>
  </sheetViews>
  <sheetFormatPr baseColWidth="10" defaultColWidth="11.42578125" defaultRowHeight="15.75" x14ac:dyDescent="0.25"/>
  <cols>
    <col min="1" max="1" width="11.42578125" style="21"/>
    <col min="2" max="2" width="32.5703125" style="21" customWidth="1"/>
    <col min="3" max="3" width="14.140625" style="21" bestFit="1" customWidth="1"/>
    <col min="4" max="4" width="38.42578125" style="21" customWidth="1"/>
    <col min="5" max="5" width="16.85546875" style="24" customWidth="1"/>
    <col min="6" max="6" width="11.42578125" style="21"/>
    <col min="7" max="7" width="11.7109375" style="21" customWidth="1"/>
    <col min="8" max="8" width="13.28515625" style="21" customWidth="1"/>
    <col min="9" max="16384" width="11.42578125" style="21"/>
  </cols>
  <sheetData>
    <row r="1" spans="2:5" x14ac:dyDescent="0.25">
      <c r="B1" s="124" t="s">
        <v>0</v>
      </c>
      <c r="C1" s="124"/>
      <c r="D1" s="124"/>
      <c r="E1" s="124"/>
    </row>
    <row r="2" spans="2:5" ht="28.5" customHeight="1" x14ac:dyDescent="0.25">
      <c r="B2" s="125"/>
      <c r="C2" s="125"/>
      <c r="D2" s="125"/>
      <c r="E2" s="125"/>
    </row>
    <row r="3" spans="2:5" ht="18.75" customHeight="1" x14ac:dyDescent="0.25">
      <c r="B3" s="8" t="s">
        <v>1</v>
      </c>
      <c r="C3" s="9" t="s">
        <v>2</v>
      </c>
      <c r="D3" s="8" t="s">
        <v>3</v>
      </c>
      <c r="E3" s="9" t="s">
        <v>2</v>
      </c>
    </row>
    <row r="4" spans="2:5" x14ac:dyDescent="0.25">
      <c r="B4" s="10" t="s">
        <v>4</v>
      </c>
      <c r="C4" s="99">
        <f>SUM(C5:C7)</f>
        <v>0</v>
      </c>
      <c r="D4" s="10" t="s">
        <v>5</v>
      </c>
      <c r="E4" s="99">
        <f>SUM(E5:E7)</f>
        <v>0</v>
      </c>
    </row>
    <row r="5" spans="2:5" x14ac:dyDescent="0.25">
      <c r="B5" s="1" t="s">
        <v>6</v>
      </c>
      <c r="C5" s="73"/>
      <c r="D5" s="1" t="s">
        <v>7</v>
      </c>
      <c r="E5" s="100"/>
    </row>
    <row r="6" spans="2:5" x14ac:dyDescent="0.25">
      <c r="B6" s="1" t="s">
        <v>84</v>
      </c>
      <c r="C6" s="73"/>
      <c r="D6" s="1" t="s">
        <v>8</v>
      </c>
      <c r="E6" s="101"/>
    </row>
    <row r="7" spans="2:5" x14ac:dyDescent="0.25">
      <c r="B7" s="2" t="s">
        <v>85</v>
      </c>
      <c r="C7" s="73"/>
      <c r="D7" s="1" t="s">
        <v>9</v>
      </c>
      <c r="E7" s="100"/>
    </row>
    <row r="8" spans="2:5" x14ac:dyDescent="0.25">
      <c r="B8" s="10" t="s">
        <v>10</v>
      </c>
      <c r="C8" s="99">
        <f>SUM(C9:C13)</f>
        <v>0</v>
      </c>
      <c r="D8" s="10" t="s">
        <v>11</v>
      </c>
      <c r="E8" s="99">
        <f>E9+E13+E15+E20+E24</f>
        <v>0</v>
      </c>
    </row>
    <row r="9" spans="2:5" x14ac:dyDescent="0.25">
      <c r="B9" s="1" t="s">
        <v>13</v>
      </c>
      <c r="C9" s="73"/>
      <c r="D9" s="3" t="s">
        <v>12</v>
      </c>
      <c r="E9" s="102">
        <f>SUM(E10:E12)</f>
        <v>0</v>
      </c>
    </row>
    <row r="10" spans="2:5" x14ac:dyDescent="0.25">
      <c r="B10" s="1" t="s">
        <v>14</v>
      </c>
      <c r="C10" s="73"/>
      <c r="D10" s="72" t="s">
        <v>138</v>
      </c>
      <c r="E10" s="101"/>
    </row>
    <row r="11" spans="2:5" ht="15.75" customHeight="1" x14ac:dyDescent="0.25">
      <c r="B11" s="1" t="s">
        <v>15</v>
      </c>
      <c r="C11" s="73"/>
      <c r="D11" s="72" t="s">
        <v>203</v>
      </c>
      <c r="E11" s="101"/>
    </row>
    <row r="12" spans="2:5" x14ac:dyDescent="0.25">
      <c r="B12" s="1" t="s">
        <v>17</v>
      </c>
      <c r="C12" s="73"/>
      <c r="D12" s="72"/>
      <c r="E12" s="101"/>
    </row>
    <row r="13" spans="2:5" x14ac:dyDescent="0.25">
      <c r="B13" s="78"/>
      <c r="C13" s="73"/>
      <c r="D13" s="3" t="s">
        <v>16</v>
      </c>
      <c r="E13" s="102">
        <f>E14</f>
        <v>0</v>
      </c>
    </row>
    <row r="14" spans="2:5" x14ac:dyDescent="0.25">
      <c r="B14" s="10" t="s">
        <v>19</v>
      </c>
      <c r="C14" s="99">
        <f>SUM(C15:C19)</f>
        <v>0</v>
      </c>
      <c r="D14" s="80"/>
      <c r="E14" s="101"/>
    </row>
    <row r="15" spans="2:5" ht="15.75" customHeight="1" x14ac:dyDescent="0.25">
      <c r="B15" s="1" t="s">
        <v>20</v>
      </c>
      <c r="C15" s="73"/>
      <c r="D15" s="3" t="s">
        <v>18</v>
      </c>
      <c r="E15" s="102">
        <f>SUM(E16:E19)</f>
        <v>0</v>
      </c>
    </row>
    <row r="16" spans="2:5" x14ac:dyDescent="0.25">
      <c r="B16" s="1" t="s">
        <v>21</v>
      </c>
      <c r="C16" s="73"/>
      <c r="D16" s="2" t="s">
        <v>135</v>
      </c>
      <c r="E16" s="101"/>
    </row>
    <row r="17" spans="2:7" x14ac:dyDescent="0.25">
      <c r="B17" s="1" t="s">
        <v>23</v>
      </c>
      <c r="C17" s="73"/>
      <c r="D17" s="2" t="s">
        <v>136</v>
      </c>
      <c r="E17" s="101"/>
    </row>
    <row r="18" spans="2:7" ht="15.75" customHeight="1" x14ac:dyDescent="0.25">
      <c r="B18" s="1" t="s">
        <v>112</v>
      </c>
      <c r="C18" s="73"/>
      <c r="D18" s="2" t="s">
        <v>137</v>
      </c>
      <c r="E18" s="101"/>
    </row>
    <row r="19" spans="2:7" x14ac:dyDescent="0.25">
      <c r="B19" s="78"/>
      <c r="C19" s="73"/>
      <c r="D19" s="79"/>
      <c r="E19" s="101"/>
    </row>
    <row r="20" spans="2:7" x14ac:dyDescent="0.25">
      <c r="B20" s="10" t="s">
        <v>24</v>
      </c>
      <c r="C20" s="99">
        <f>SUM(C21:C23)</f>
        <v>0</v>
      </c>
      <c r="D20" s="3" t="s">
        <v>22</v>
      </c>
      <c r="E20" s="102">
        <f>SUM(E21:E23)</f>
        <v>0</v>
      </c>
    </row>
    <row r="21" spans="2:7" ht="15.75" customHeight="1" x14ac:dyDescent="0.25">
      <c r="B21" s="1" t="s">
        <v>25</v>
      </c>
      <c r="C21" s="73"/>
      <c r="D21" s="81"/>
      <c r="E21" s="101"/>
    </row>
    <row r="22" spans="2:7" x14ac:dyDescent="0.25">
      <c r="B22" s="1" t="s">
        <v>26</v>
      </c>
      <c r="C22" s="73"/>
      <c r="D22" s="81"/>
      <c r="E22" s="101"/>
    </row>
    <row r="23" spans="2:7" x14ac:dyDescent="0.25">
      <c r="B23" s="78"/>
      <c r="C23" s="73"/>
      <c r="D23" s="81"/>
      <c r="E23" s="101"/>
    </row>
    <row r="24" spans="2:7" x14ac:dyDescent="0.25">
      <c r="B24" s="10" t="s">
        <v>27</v>
      </c>
      <c r="C24" s="99">
        <f>SUM(C25:C28)</f>
        <v>0</v>
      </c>
      <c r="D24" s="3" t="s">
        <v>200</v>
      </c>
      <c r="E24" s="102">
        <f>SUM(E25:E26)</f>
        <v>0</v>
      </c>
    </row>
    <row r="25" spans="2:7" x14ac:dyDescent="0.25">
      <c r="B25" s="1" t="s">
        <v>28</v>
      </c>
      <c r="C25" s="73"/>
      <c r="D25" s="79"/>
      <c r="E25" s="101"/>
    </row>
    <row r="26" spans="2:7" x14ac:dyDescent="0.25">
      <c r="B26" s="1" t="s">
        <v>30</v>
      </c>
      <c r="C26" s="73"/>
      <c r="D26" s="79"/>
      <c r="E26" s="101"/>
    </row>
    <row r="27" spans="2:7" x14ac:dyDescent="0.25">
      <c r="B27" s="1" t="s">
        <v>128</v>
      </c>
      <c r="C27" s="73"/>
      <c r="D27" s="10" t="s">
        <v>29</v>
      </c>
      <c r="E27" s="99">
        <f>SUM(E28:E31)</f>
        <v>0</v>
      </c>
      <c r="G27" s="22"/>
    </row>
    <row r="28" spans="2:7" x14ac:dyDescent="0.25">
      <c r="B28" s="78"/>
      <c r="C28" s="73"/>
      <c r="D28" s="79"/>
      <c r="E28" s="101"/>
    </row>
    <row r="29" spans="2:7" x14ac:dyDescent="0.25">
      <c r="B29" s="10" t="s">
        <v>31</v>
      </c>
      <c r="C29" s="99">
        <f>+SUM(C30:C31)</f>
        <v>0</v>
      </c>
      <c r="D29" s="79"/>
      <c r="E29" s="101"/>
    </row>
    <row r="30" spans="2:7" x14ac:dyDescent="0.25">
      <c r="B30" s="82"/>
      <c r="C30" s="83"/>
      <c r="D30" s="79"/>
      <c r="E30" s="101"/>
    </row>
    <row r="31" spans="2:7" x14ac:dyDescent="0.25">
      <c r="B31" s="82"/>
      <c r="C31" s="83"/>
      <c r="D31" s="79"/>
      <c r="E31" s="101"/>
    </row>
    <row r="32" spans="2:7" x14ac:dyDescent="0.25">
      <c r="B32" s="10" t="s">
        <v>33</v>
      </c>
      <c r="C32" s="96"/>
      <c r="D32" s="10" t="s">
        <v>34</v>
      </c>
      <c r="E32" s="103"/>
    </row>
    <row r="33" spans="2:7" x14ac:dyDescent="0.25">
      <c r="B33" s="10" t="s">
        <v>35</v>
      </c>
      <c r="C33" s="96"/>
      <c r="D33" s="10" t="s">
        <v>36</v>
      </c>
      <c r="E33" s="103"/>
    </row>
    <row r="34" spans="2:7" x14ac:dyDescent="0.25">
      <c r="B34" s="10"/>
      <c r="C34" s="96"/>
      <c r="D34" s="10"/>
      <c r="E34" s="103"/>
    </row>
    <row r="35" spans="2:7" ht="24" x14ac:dyDescent="0.25">
      <c r="B35" s="10" t="s">
        <v>129</v>
      </c>
      <c r="C35" s="96"/>
      <c r="D35" s="10" t="s">
        <v>130</v>
      </c>
      <c r="E35" s="103"/>
    </row>
    <row r="36" spans="2:7" x14ac:dyDescent="0.25">
      <c r="B36" s="4" t="s">
        <v>37</v>
      </c>
      <c r="C36" s="27">
        <f>C4+C8+C14+C20+C24+C32+C33+C35+C29+C34</f>
        <v>0</v>
      </c>
      <c r="D36" s="4" t="s">
        <v>38</v>
      </c>
      <c r="E36" s="104">
        <f>E4+E8+E27</f>
        <v>0</v>
      </c>
      <c r="G36" s="22"/>
    </row>
    <row r="37" spans="2:7" x14ac:dyDescent="0.25">
      <c r="B37" s="118" t="s">
        <v>39</v>
      </c>
      <c r="C37" s="119"/>
      <c r="D37" s="119"/>
      <c r="E37" s="120"/>
    </row>
    <row r="38" spans="2:7" x14ac:dyDescent="0.25">
      <c r="B38" s="121"/>
      <c r="C38" s="122"/>
      <c r="D38" s="122"/>
      <c r="E38" s="123"/>
    </row>
    <row r="39" spans="2:7" ht="33" customHeight="1" x14ac:dyDescent="0.25">
      <c r="B39" s="10" t="s">
        <v>40</v>
      </c>
      <c r="C39" s="98"/>
      <c r="D39" s="10" t="s">
        <v>41</v>
      </c>
      <c r="E39" s="25"/>
    </row>
    <row r="40" spans="2:7" ht="27" customHeight="1" x14ac:dyDescent="0.25">
      <c r="B40" s="10" t="s">
        <v>42</v>
      </c>
      <c r="C40" s="98"/>
      <c r="D40" s="10" t="s">
        <v>43</v>
      </c>
      <c r="E40" s="25">
        <f>C40</f>
        <v>0</v>
      </c>
    </row>
    <row r="41" spans="2:7" x14ac:dyDescent="0.25">
      <c r="B41" s="10" t="s">
        <v>44</v>
      </c>
      <c r="C41" s="25"/>
      <c r="D41" s="10" t="s">
        <v>45</v>
      </c>
      <c r="E41" s="25">
        <f>C39</f>
        <v>0</v>
      </c>
    </row>
    <row r="42" spans="2:7" ht="39" customHeight="1" x14ac:dyDescent="0.25">
      <c r="B42" s="13" t="s">
        <v>46</v>
      </c>
      <c r="C42" s="26">
        <f>C36+C39+C40+C41</f>
        <v>0</v>
      </c>
      <c r="D42" s="13" t="s">
        <v>46</v>
      </c>
      <c r="E42" s="26">
        <f>E36+E39+E40+E41</f>
        <v>0</v>
      </c>
    </row>
    <row r="43" spans="2:7" ht="15.75" customHeight="1" x14ac:dyDescent="0.25">
      <c r="B43" s="116" t="s">
        <v>47</v>
      </c>
      <c r="C43" s="116"/>
      <c r="D43" s="116"/>
      <c r="E43" s="116"/>
    </row>
    <row r="44" spans="2:7" x14ac:dyDescent="0.25">
      <c r="B44" s="117"/>
      <c r="C44" s="117"/>
      <c r="D44" s="117"/>
      <c r="E44" s="117"/>
    </row>
    <row r="45" spans="2:7" ht="57.75" customHeight="1" x14ac:dyDescent="0.25">
      <c r="B45" s="115" t="s">
        <v>48</v>
      </c>
      <c r="C45" s="115"/>
      <c r="D45" s="115"/>
      <c r="E45" s="115"/>
    </row>
    <row r="46" spans="2:7" ht="48.75" customHeight="1" x14ac:dyDescent="0.25">
      <c r="B46" s="115" t="s">
        <v>202</v>
      </c>
      <c r="C46" s="115"/>
      <c r="D46" s="115"/>
      <c r="E46" s="115"/>
    </row>
    <row r="47" spans="2:7" ht="95.25" customHeight="1" x14ac:dyDescent="0.25">
      <c r="B47" s="115" t="s">
        <v>49</v>
      </c>
      <c r="C47" s="115"/>
      <c r="D47" s="115"/>
      <c r="E47" s="115"/>
    </row>
    <row r="48" spans="2:7" ht="63.75" customHeight="1" x14ac:dyDescent="0.25">
      <c r="B48" s="115" t="s">
        <v>50</v>
      </c>
      <c r="C48" s="115"/>
      <c r="D48" s="115"/>
      <c r="E48" s="115"/>
    </row>
    <row r="49" spans="2:5" ht="75" customHeight="1" x14ac:dyDescent="0.25">
      <c r="B49" s="115" t="s">
        <v>51</v>
      </c>
      <c r="C49" s="115"/>
      <c r="D49" s="115"/>
      <c r="E49" s="115"/>
    </row>
  </sheetData>
  <mergeCells count="8">
    <mergeCell ref="B48:E48"/>
    <mergeCell ref="B49:E49"/>
    <mergeCell ref="B43:E44"/>
    <mergeCell ref="B37:E38"/>
    <mergeCell ref="B1:E2"/>
    <mergeCell ref="B45:E45"/>
    <mergeCell ref="B46:E46"/>
    <mergeCell ref="B47:E47"/>
  </mergeCells>
  <pageMargins left="0.7" right="0.7" top="0.75" bottom="0.75" header="0.3" footer="0.3"/>
  <pageSetup paperSize="9" scale="77"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1F28-52BC-43F5-8894-3F4DCE2D44F4}">
  <dimension ref="A1:S200"/>
  <sheetViews>
    <sheetView workbookViewId="0">
      <selection activeCell="E10" sqref="E10"/>
    </sheetView>
  </sheetViews>
  <sheetFormatPr baseColWidth="10" defaultColWidth="11.42578125" defaultRowHeight="15" x14ac:dyDescent="0.25"/>
  <cols>
    <col min="1" max="2" width="28.85546875" style="5" customWidth="1"/>
    <col min="3" max="3" width="33.7109375" style="5" customWidth="1"/>
    <col min="4" max="4" width="27.85546875" style="5" customWidth="1"/>
    <col min="5" max="13" width="29" style="5" customWidth="1"/>
    <col min="14" max="14" width="11.42578125" style="5"/>
    <col min="15" max="16" width="30.7109375" style="5" customWidth="1"/>
    <col min="17" max="17" width="29.7109375" style="5" customWidth="1"/>
    <col min="18" max="18" width="23.28515625" style="5" customWidth="1"/>
    <col min="19" max="19" width="28.140625" style="5" customWidth="1"/>
    <col min="20" max="16384" width="11.42578125" style="5"/>
  </cols>
  <sheetData>
    <row r="1" spans="1:19" ht="30" x14ac:dyDescent="0.25">
      <c r="A1" s="14" t="s">
        <v>156</v>
      </c>
      <c r="B1" s="14" t="s">
        <v>191</v>
      </c>
      <c r="C1" s="14" t="s">
        <v>157</v>
      </c>
      <c r="D1" s="14" t="s">
        <v>158</v>
      </c>
      <c r="E1" s="14" t="s">
        <v>159</v>
      </c>
      <c r="F1" s="56"/>
      <c r="G1" s="14" t="s">
        <v>192</v>
      </c>
      <c r="H1" s="14" t="s">
        <v>151</v>
      </c>
      <c r="I1" s="14" t="s">
        <v>152</v>
      </c>
      <c r="J1" s="14" t="s">
        <v>153</v>
      </c>
      <c r="K1" s="14" t="s">
        <v>154</v>
      </c>
      <c r="L1" s="14" t="s">
        <v>155</v>
      </c>
      <c r="M1" s="50" t="s">
        <v>194</v>
      </c>
      <c r="N1" s="53"/>
      <c r="O1" s="50" t="s">
        <v>52</v>
      </c>
      <c r="P1" s="50" t="s">
        <v>161</v>
      </c>
      <c r="Q1" s="14" t="s">
        <v>193</v>
      </c>
      <c r="R1" s="14" t="s">
        <v>53</v>
      </c>
      <c r="S1" s="14" t="s">
        <v>54</v>
      </c>
    </row>
    <row r="2" spans="1:19" s="16" customFormat="1" ht="20.100000000000001" customHeight="1" x14ac:dyDescent="0.25">
      <c r="A2" s="63" t="s">
        <v>162</v>
      </c>
      <c r="B2" s="63" t="s">
        <v>195</v>
      </c>
      <c r="C2" s="63" t="s">
        <v>196</v>
      </c>
      <c r="D2" s="63" t="s">
        <v>160</v>
      </c>
      <c r="E2" s="63">
        <v>960</v>
      </c>
      <c r="F2" s="57"/>
      <c r="G2" s="86" t="s">
        <v>162</v>
      </c>
      <c r="H2" s="64">
        <v>44594</v>
      </c>
      <c r="I2" s="88" t="s">
        <v>196</v>
      </c>
      <c r="J2" s="88" t="s">
        <v>160</v>
      </c>
      <c r="K2" s="60">
        <v>2</v>
      </c>
      <c r="L2" s="63" cm="1">
        <f t="array" ref="L2">INDEX($E$2:$E$31,MATCH(J2,D$2:D$31,0),0)</f>
        <v>960</v>
      </c>
      <c r="M2" s="63">
        <f>K2*L2</f>
        <v>1920</v>
      </c>
      <c r="N2" s="54"/>
      <c r="O2" s="63" t="str">
        <f t="shared" ref="O2:O30" si="0">A3</f>
        <v>Bénévole 1</v>
      </c>
      <c r="P2" s="65">
        <f>SUMIFS('Valorisation du bénévolat'!K:K,'Valorisation du bénévolat'!G:G,"Bénévole 1")</f>
        <v>2</v>
      </c>
      <c r="Q2" s="66">
        <f>SUMIFS('Valorisation du bénévolat'!M:M,'Valorisation du bénévolat'!G:G,"Bénévole 1")</f>
        <v>1920</v>
      </c>
      <c r="R2" s="66">
        <f>Q2*0.38</f>
        <v>729.6</v>
      </c>
      <c r="S2" s="66">
        <f>Q2+R2</f>
        <v>2649.6</v>
      </c>
    </row>
    <row r="3" spans="1:19" ht="20.100000000000001" customHeight="1" x14ac:dyDescent="0.25">
      <c r="A3" s="84" t="s">
        <v>162</v>
      </c>
      <c r="B3" s="84"/>
      <c r="C3" s="84"/>
      <c r="D3" s="84"/>
      <c r="E3" s="84"/>
      <c r="F3" s="57"/>
      <c r="G3" s="86"/>
      <c r="H3" s="90"/>
      <c r="I3" s="86"/>
      <c r="J3" s="86"/>
      <c r="K3" s="84"/>
      <c r="L3" s="61" t="e" cm="1">
        <f t="array" ref="L3">INDEX($E$2:$E$31,MATCH(J3,D$2:D$31,0),0)</f>
        <v>#N/A</v>
      </c>
      <c r="M3" s="61" t="e">
        <f t="shared" ref="M3:M66" si="1">K3*L3</f>
        <v>#N/A</v>
      </c>
      <c r="N3" s="41"/>
      <c r="O3" s="61" t="str">
        <f t="shared" si="0"/>
        <v>Bénévole 2</v>
      </c>
      <c r="P3" s="67">
        <f>SUMIFS('Valorisation du bénévolat'!K:K,'Valorisation du bénévolat'!G:G,"Bénévole 2")</f>
        <v>0</v>
      </c>
      <c r="Q3" s="68">
        <f>SUMIFS('Valorisation du bénévolat'!M:M,'Valorisation du bénévolat'!G:G,"Bénévole 2")</f>
        <v>0</v>
      </c>
      <c r="R3" s="68">
        <f t="shared" ref="R3:R29" si="2">Q3*0.38</f>
        <v>0</v>
      </c>
      <c r="S3" s="68">
        <f t="shared" ref="S3:S30" si="3">Q3+R3</f>
        <v>0</v>
      </c>
    </row>
    <row r="4" spans="1:19" ht="20.100000000000001" customHeight="1" x14ac:dyDescent="0.25">
      <c r="A4" s="84" t="s">
        <v>163</v>
      </c>
      <c r="B4" s="84"/>
      <c r="C4" s="84"/>
      <c r="D4" s="84"/>
      <c r="E4" s="84"/>
      <c r="F4" s="57"/>
      <c r="G4" s="86"/>
      <c r="H4" s="90"/>
      <c r="I4" s="86"/>
      <c r="J4" s="86"/>
      <c r="K4" s="84"/>
      <c r="L4" s="61" t="e" cm="1">
        <f t="array" ref="L4">INDEX($E$2:$E$31,MATCH(J4,D$2:D$31,0),0)</f>
        <v>#N/A</v>
      </c>
      <c r="M4" s="61" t="e">
        <f t="shared" si="1"/>
        <v>#N/A</v>
      </c>
      <c r="N4" s="41"/>
      <c r="O4" s="61" t="str">
        <f t="shared" si="0"/>
        <v>Bénévole 3</v>
      </c>
      <c r="P4" s="67">
        <f>SUMIFS('Valorisation du bénévolat'!K:K,'Valorisation du bénévolat'!G:G,"Bénévole 3")</f>
        <v>0</v>
      </c>
      <c r="Q4" s="68">
        <f>SUMIFS('Valorisation du bénévolat'!M:M,'Valorisation du bénévolat'!G:G,"Bénévole 3")</f>
        <v>0</v>
      </c>
      <c r="R4" s="68">
        <f t="shared" si="2"/>
        <v>0</v>
      </c>
      <c r="S4" s="68">
        <f t="shared" si="3"/>
        <v>0</v>
      </c>
    </row>
    <row r="5" spans="1:19" ht="20.100000000000001" customHeight="1" x14ac:dyDescent="0.25">
      <c r="A5" s="84" t="s">
        <v>164</v>
      </c>
      <c r="B5" s="84"/>
      <c r="C5" s="84"/>
      <c r="D5" s="84"/>
      <c r="E5" s="84"/>
      <c r="F5" s="57"/>
      <c r="G5" s="86"/>
      <c r="H5" s="90"/>
      <c r="I5" s="86"/>
      <c r="J5" s="86"/>
      <c r="K5" s="84"/>
      <c r="L5" s="61" t="e" cm="1">
        <f t="array" ref="L5">INDEX($E$2:$E$31,MATCH(J5,D$2:D$31,0),0)</f>
        <v>#N/A</v>
      </c>
      <c r="M5" s="61" t="e">
        <f>K5*L5</f>
        <v>#N/A</v>
      </c>
      <c r="N5" s="41"/>
      <c r="O5" s="61" t="str">
        <f t="shared" si="0"/>
        <v>Bénévole 4</v>
      </c>
      <c r="P5" s="67">
        <f>SUMIFS('Valorisation du bénévolat'!K:K,'Valorisation du bénévolat'!G:G,"Bénévole 4")</f>
        <v>0</v>
      </c>
      <c r="Q5" s="68">
        <f>SUMIFS('Valorisation du bénévolat'!M:M,'Valorisation du bénévolat'!G:G,"Bénévole 4")</f>
        <v>0</v>
      </c>
      <c r="R5" s="68">
        <f t="shared" si="2"/>
        <v>0</v>
      </c>
      <c r="S5" s="68">
        <f t="shared" si="3"/>
        <v>0</v>
      </c>
    </row>
    <row r="6" spans="1:19" ht="20.100000000000001" customHeight="1" x14ac:dyDescent="0.25">
      <c r="A6" s="84" t="s">
        <v>165</v>
      </c>
      <c r="B6" s="84"/>
      <c r="C6" s="84"/>
      <c r="D6" s="84"/>
      <c r="E6" s="84"/>
      <c r="F6" s="57"/>
      <c r="G6" s="86"/>
      <c r="H6" s="90"/>
      <c r="I6" s="86"/>
      <c r="J6" s="86"/>
      <c r="K6" s="84"/>
      <c r="L6" s="61" t="e" cm="1">
        <f t="array" ref="L6">INDEX($E$2:$E$31,MATCH(J6,D$2:D$31,0),0)</f>
        <v>#N/A</v>
      </c>
      <c r="M6" s="61" t="e">
        <f t="shared" si="1"/>
        <v>#N/A</v>
      </c>
      <c r="N6" s="41"/>
      <c r="O6" s="61" t="str">
        <f t="shared" si="0"/>
        <v>Bénévole 5</v>
      </c>
      <c r="P6" s="67">
        <f>SUMIFS('Valorisation du bénévolat'!K:K,'Valorisation du bénévolat'!G:G,"Bénévole 5")</f>
        <v>0</v>
      </c>
      <c r="Q6" s="68">
        <f>SUMIFS('Valorisation du bénévolat'!M:M,'Valorisation du bénévolat'!G:G,"Bénévole 5")</f>
        <v>0</v>
      </c>
      <c r="R6" s="68">
        <f t="shared" si="2"/>
        <v>0</v>
      </c>
      <c r="S6" s="68">
        <f t="shared" si="3"/>
        <v>0</v>
      </c>
    </row>
    <row r="7" spans="1:19" ht="20.100000000000001" customHeight="1" x14ac:dyDescent="0.25">
      <c r="A7" s="84" t="s">
        <v>166</v>
      </c>
      <c r="B7" s="84"/>
      <c r="C7" s="84"/>
      <c r="D7" s="84"/>
      <c r="E7" s="84"/>
      <c r="F7" s="57"/>
      <c r="G7" s="86"/>
      <c r="H7" s="90"/>
      <c r="I7" s="86"/>
      <c r="J7" s="86"/>
      <c r="K7" s="84"/>
      <c r="L7" s="61" t="e" cm="1">
        <f t="array" ref="L7">INDEX($E$2:$E$31,MATCH(J7,D$2:D$31,0),0)</f>
        <v>#N/A</v>
      </c>
      <c r="M7" s="61" t="e">
        <f t="shared" si="1"/>
        <v>#N/A</v>
      </c>
      <c r="N7" s="41"/>
      <c r="O7" s="61" t="str">
        <f t="shared" si="0"/>
        <v>Bénévole 6</v>
      </c>
      <c r="P7" s="67">
        <f>SUMIFS('Valorisation du bénévolat'!K:K,'Valorisation du bénévolat'!G:G,"Bénévole 6")</f>
        <v>0</v>
      </c>
      <c r="Q7" s="68">
        <f>SUMIFS('Valorisation du bénévolat'!M:M,'Valorisation du bénévolat'!G:G,"Bénévole 6")</f>
        <v>0</v>
      </c>
      <c r="R7" s="68">
        <f t="shared" si="2"/>
        <v>0</v>
      </c>
      <c r="S7" s="68">
        <f t="shared" si="3"/>
        <v>0</v>
      </c>
    </row>
    <row r="8" spans="1:19" ht="20.100000000000001" customHeight="1" x14ac:dyDescent="0.25">
      <c r="A8" s="84" t="s">
        <v>167</v>
      </c>
      <c r="B8" s="84"/>
      <c r="C8" s="84"/>
      <c r="D8" s="84"/>
      <c r="E8" s="84"/>
      <c r="F8" s="57"/>
      <c r="G8" s="86"/>
      <c r="H8" s="90"/>
      <c r="I8" s="86"/>
      <c r="J8" s="86"/>
      <c r="K8" s="84"/>
      <c r="L8" s="61" t="e" cm="1">
        <f t="array" ref="L8">INDEX($E$2:$E$31,MATCH(J8,D$2:D$31,0),0)</f>
        <v>#N/A</v>
      </c>
      <c r="M8" s="61" t="e">
        <f>K8*L8</f>
        <v>#N/A</v>
      </c>
      <c r="N8" s="41"/>
      <c r="O8" s="61" t="str">
        <f t="shared" si="0"/>
        <v>Bénévole 7</v>
      </c>
      <c r="P8" s="67">
        <f>SUMIFS('Valorisation du bénévolat'!K:K,'Valorisation du bénévolat'!G:G,"Bénévole 7")</f>
        <v>0</v>
      </c>
      <c r="Q8" s="68">
        <f>SUMIFS('Valorisation du bénévolat'!M:M,'Valorisation du bénévolat'!G:G,"Bénévole 7")</f>
        <v>0</v>
      </c>
      <c r="R8" s="68">
        <f t="shared" si="2"/>
        <v>0</v>
      </c>
      <c r="S8" s="68">
        <f t="shared" si="3"/>
        <v>0</v>
      </c>
    </row>
    <row r="9" spans="1:19" ht="20.100000000000001" customHeight="1" x14ac:dyDescent="0.25">
      <c r="A9" s="84" t="s">
        <v>168</v>
      </c>
      <c r="B9" s="84"/>
      <c r="C9" s="84"/>
      <c r="D9" s="84"/>
      <c r="E9" s="84"/>
      <c r="F9" s="57"/>
      <c r="G9" s="86"/>
      <c r="H9" s="90"/>
      <c r="I9" s="86"/>
      <c r="J9" s="86"/>
      <c r="K9" s="84"/>
      <c r="L9" s="61" t="e" cm="1">
        <f t="array" ref="L9">INDEX($E$2:$E$31,MATCH(J9,D$2:D$31,0),0)</f>
        <v>#N/A</v>
      </c>
      <c r="M9" s="61" t="e">
        <f>K9*L9</f>
        <v>#N/A</v>
      </c>
      <c r="N9" s="41"/>
      <c r="O9" s="61" t="str">
        <f t="shared" si="0"/>
        <v>Bénévole 8</v>
      </c>
      <c r="P9" s="67">
        <f>SUMIFS('Valorisation du bénévolat'!K:K,'Valorisation du bénévolat'!G:G,"Bénévole 8")</f>
        <v>0</v>
      </c>
      <c r="Q9" s="68">
        <f>SUMIFS('Valorisation du bénévolat'!M:M,'Valorisation du bénévolat'!G:G,"Bénévole 8")</f>
        <v>0</v>
      </c>
      <c r="R9" s="68">
        <f t="shared" si="2"/>
        <v>0</v>
      </c>
      <c r="S9" s="68">
        <f t="shared" si="3"/>
        <v>0</v>
      </c>
    </row>
    <row r="10" spans="1:19" ht="20.100000000000001" customHeight="1" x14ac:dyDescent="0.25">
      <c r="A10" s="84" t="s">
        <v>169</v>
      </c>
      <c r="B10" s="84"/>
      <c r="C10" s="84"/>
      <c r="D10" s="84"/>
      <c r="E10" s="84"/>
      <c r="F10" s="57"/>
      <c r="G10" s="86"/>
      <c r="H10" s="90"/>
      <c r="I10" s="86"/>
      <c r="J10" s="86"/>
      <c r="K10" s="84"/>
      <c r="L10" s="61" t="e" cm="1">
        <f t="array" ref="L10">INDEX($E$2:$E$31,MATCH(J10,D$2:D$31,0),0)</f>
        <v>#N/A</v>
      </c>
      <c r="M10" s="61" t="e">
        <f>K10*L10</f>
        <v>#N/A</v>
      </c>
      <c r="N10" s="41"/>
      <c r="O10" s="61" t="str">
        <f t="shared" si="0"/>
        <v>Bénévole 9</v>
      </c>
      <c r="P10" s="67">
        <f>SUMIFS('Valorisation du bénévolat'!K:K,'Valorisation du bénévolat'!G:G,"Bénévole 9")</f>
        <v>0</v>
      </c>
      <c r="Q10" s="68">
        <f>SUMIFS('Valorisation du bénévolat'!M:M,'Valorisation du bénévolat'!G:G,"Bénévole 9")</f>
        <v>0</v>
      </c>
      <c r="R10" s="68">
        <f t="shared" si="2"/>
        <v>0</v>
      </c>
      <c r="S10" s="68">
        <f t="shared" si="3"/>
        <v>0</v>
      </c>
    </row>
    <row r="11" spans="1:19" ht="20.100000000000001" customHeight="1" x14ac:dyDescent="0.25">
      <c r="A11" s="84" t="s">
        <v>170</v>
      </c>
      <c r="B11" s="84"/>
      <c r="C11" s="84"/>
      <c r="D11" s="84"/>
      <c r="E11" s="84"/>
      <c r="F11" s="57"/>
      <c r="G11" s="86"/>
      <c r="H11" s="90"/>
      <c r="I11" s="86"/>
      <c r="J11" s="86"/>
      <c r="K11" s="84"/>
      <c r="L11" s="61" t="e" cm="1">
        <f t="array" ref="L11">INDEX($E$2:$E$31,MATCH(J11,D$2:D$31,0),0)</f>
        <v>#N/A</v>
      </c>
      <c r="M11" s="61" t="e">
        <f t="shared" si="1"/>
        <v>#N/A</v>
      </c>
      <c r="N11" s="41"/>
      <c r="O11" s="61" t="str">
        <f t="shared" si="0"/>
        <v>Bénévole 10</v>
      </c>
      <c r="P11" s="67">
        <f>SUMIFS('Valorisation du bénévolat'!K:K,'Valorisation du bénévolat'!G:G,"Bénévole 10")</f>
        <v>0</v>
      </c>
      <c r="Q11" s="68">
        <f>SUMIFS('Valorisation du bénévolat'!M:M,'Valorisation du bénévolat'!G:G,"Bénévole 10")</f>
        <v>0</v>
      </c>
      <c r="R11" s="68">
        <f t="shared" si="2"/>
        <v>0</v>
      </c>
      <c r="S11" s="68">
        <f t="shared" si="3"/>
        <v>0</v>
      </c>
    </row>
    <row r="12" spans="1:19" ht="20.100000000000001" customHeight="1" x14ac:dyDescent="0.25">
      <c r="A12" s="84" t="s">
        <v>171</v>
      </c>
      <c r="B12" s="84"/>
      <c r="C12" s="84"/>
      <c r="D12" s="84"/>
      <c r="E12" s="84"/>
      <c r="F12" s="57"/>
      <c r="G12" s="86"/>
      <c r="H12" s="90"/>
      <c r="I12" s="86"/>
      <c r="J12" s="86"/>
      <c r="K12" s="84"/>
      <c r="L12" s="61" t="e" cm="1">
        <f t="array" ref="L12">INDEX($E$2:$E$31,MATCH(J12,D$2:D$31,0),0)</f>
        <v>#N/A</v>
      </c>
      <c r="M12" s="61" t="e">
        <f t="shared" si="1"/>
        <v>#N/A</v>
      </c>
      <c r="N12" s="41"/>
      <c r="O12" s="61" t="str">
        <f t="shared" si="0"/>
        <v>Bénévole 11</v>
      </c>
      <c r="P12" s="67">
        <f>SUMIFS('Valorisation du bénévolat'!K:K,'Valorisation du bénévolat'!G:G,"Bénévole 11")</f>
        <v>0</v>
      </c>
      <c r="Q12" s="68">
        <f>SUMIFS('Valorisation du bénévolat'!M:M,'Valorisation du bénévolat'!G:G,"Bénévole 11")</f>
        <v>0</v>
      </c>
      <c r="R12" s="68">
        <f t="shared" si="2"/>
        <v>0</v>
      </c>
      <c r="S12" s="68">
        <f t="shared" si="3"/>
        <v>0</v>
      </c>
    </row>
    <row r="13" spans="1:19" ht="20.100000000000001" customHeight="1" x14ac:dyDescent="0.25">
      <c r="A13" s="84" t="s">
        <v>172</v>
      </c>
      <c r="B13" s="84"/>
      <c r="C13" s="84"/>
      <c r="D13" s="84"/>
      <c r="E13" s="84"/>
      <c r="F13" s="57"/>
      <c r="G13" s="86"/>
      <c r="H13" s="90"/>
      <c r="I13" s="86"/>
      <c r="J13" s="86"/>
      <c r="K13" s="84"/>
      <c r="L13" s="61" t="e" cm="1">
        <f t="array" ref="L13">INDEX($E$2:$E$31,MATCH(J13,D$2:D$31,0),0)</f>
        <v>#N/A</v>
      </c>
      <c r="M13" s="61" t="e">
        <f t="shared" si="1"/>
        <v>#N/A</v>
      </c>
      <c r="N13" s="41"/>
      <c r="O13" s="61" t="str">
        <f t="shared" si="0"/>
        <v>Bénévole 12</v>
      </c>
      <c r="P13" s="67">
        <f>SUMIFS('Valorisation du bénévolat'!K:K,'Valorisation du bénévolat'!G:G,"Bénévole 12")</f>
        <v>0</v>
      </c>
      <c r="Q13" s="68">
        <f>SUMIFS('Valorisation du bénévolat'!M:M,'Valorisation du bénévolat'!G:G,"Bénévole 12")</f>
        <v>0</v>
      </c>
      <c r="R13" s="68">
        <f t="shared" si="2"/>
        <v>0</v>
      </c>
      <c r="S13" s="68">
        <f t="shared" si="3"/>
        <v>0</v>
      </c>
    </row>
    <row r="14" spans="1:19" ht="20.100000000000001" customHeight="1" x14ac:dyDescent="0.25">
      <c r="A14" s="84" t="s">
        <v>173</v>
      </c>
      <c r="B14" s="84"/>
      <c r="C14" s="84"/>
      <c r="D14" s="84"/>
      <c r="E14" s="84"/>
      <c r="F14" s="57"/>
      <c r="G14" s="86"/>
      <c r="H14" s="90"/>
      <c r="I14" s="86"/>
      <c r="J14" s="86"/>
      <c r="K14" s="84"/>
      <c r="L14" s="61" t="e" cm="1">
        <f t="array" ref="L14">INDEX($E$2:$E$31,MATCH(J14,D$2:D$31,0),0)</f>
        <v>#N/A</v>
      </c>
      <c r="M14" s="61" t="e">
        <f t="shared" si="1"/>
        <v>#N/A</v>
      </c>
      <c r="N14" s="41"/>
      <c r="O14" s="61" t="str">
        <f t="shared" si="0"/>
        <v>Bénévole 13</v>
      </c>
      <c r="P14" s="67">
        <f>SUMIFS('Valorisation du bénévolat'!K:K,'Valorisation du bénévolat'!G:G,"Bénévole 13")</f>
        <v>0</v>
      </c>
      <c r="Q14" s="68">
        <f>SUMIFS('Valorisation du bénévolat'!M:M,'Valorisation du bénévolat'!G:G,"Bénévole 13")</f>
        <v>0</v>
      </c>
      <c r="R14" s="68">
        <f t="shared" si="2"/>
        <v>0</v>
      </c>
      <c r="S14" s="68">
        <f t="shared" si="3"/>
        <v>0</v>
      </c>
    </row>
    <row r="15" spans="1:19" ht="20.100000000000001" customHeight="1" x14ac:dyDescent="0.25">
      <c r="A15" s="84" t="s">
        <v>174</v>
      </c>
      <c r="B15" s="84"/>
      <c r="C15" s="84"/>
      <c r="D15" s="84"/>
      <c r="E15" s="84"/>
      <c r="F15" s="57"/>
      <c r="G15" s="86"/>
      <c r="H15" s="90"/>
      <c r="I15" s="86"/>
      <c r="J15" s="86"/>
      <c r="K15" s="84"/>
      <c r="L15" s="61" t="e" cm="1">
        <f t="array" ref="L15">INDEX($E$2:$E$31,MATCH(J15,D$2:D$31,0),0)</f>
        <v>#N/A</v>
      </c>
      <c r="M15" s="61" t="e">
        <f t="shared" si="1"/>
        <v>#N/A</v>
      </c>
      <c r="N15" s="41"/>
      <c r="O15" s="61" t="str">
        <f t="shared" si="0"/>
        <v>Bénévole 14</v>
      </c>
      <c r="P15" s="67">
        <f>SUMIFS('Valorisation du bénévolat'!K:K,'Valorisation du bénévolat'!G:G,"Bénévole 14")</f>
        <v>0</v>
      </c>
      <c r="Q15" s="68">
        <f>SUMIFS('Valorisation du bénévolat'!M:M,'Valorisation du bénévolat'!G:G,"Bénévole 14")</f>
        <v>0</v>
      </c>
      <c r="R15" s="68">
        <f t="shared" si="2"/>
        <v>0</v>
      </c>
      <c r="S15" s="68">
        <f t="shared" si="3"/>
        <v>0</v>
      </c>
    </row>
    <row r="16" spans="1:19" ht="20.100000000000001" customHeight="1" x14ac:dyDescent="0.25">
      <c r="A16" s="84" t="s">
        <v>175</v>
      </c>
      <c r="B16" s="84"/>
      <c r="C16" s="84"/>
      <c r="D16" s="84"/>
      <c r="E16" s="84"/>
      <c r="F16" s="57"/>
      <c r="G16" s="86"/>
      <c r="H16" s="90"/>
      <c r="I16" s="86"/>
      <c r="J16" s="86"/>
      <c r="K16" s="84"/>
      <c r="L16" s="61" t="e" cm="1">
        <f t="array" ref="L16">INDEX($E$2:$E$31,MATCH(J16,D$2:D$31,0),0)</f>
        <v>#N/A</v>
      </c>
      <c r="M16" s="61" t="e">
        <f t="shared" si="1"/>
        <v>#N/A</v>
      </c>
      <c r="N16" s="55"/>
      <c r="O16" s="61" t="str">
        <f t="shared" si="0"/>
        <v>Bénévole 15</v>
      </c>
      <c r="P16" s="67">
        <f>SUMIFS('Valorisation du bénévolat'!K:K,'Valorisation du bénévolat'!G:G,"Bénévole 15")</f>
        <v>0</v>
      </c>
      <c r="Q16" s="68">
        <f>SUMIFS('Valorisation du bénévolat'!M:M,'Valorisation du bénévolat'!G:G,"Bénévole 15")</f>
        <v>0</v>
      </c>
      <c r="R16" s="68">
        <f t="shared" si="2"/>
        <v>0</v>
      </c>
      <c r="S16" s="68">
        <f t="shared" si="3"/>
        <v>0</v>
      </c>
    </row>
    <row r="17" spans="1:19" ht="20.100000000000001" customHeight="1" x14ac:dyDescent="0.25">
      <c r="A17" s="84" t="s">
        <v>176</v>
      </c>
      <c r="B17" s="84"/>
      <c r="C17" s="84"/>
      <c r="D17" s="84"/>
      <c r="E17" s="84"/>
      <c r="G17" s="86"/>
      <c r="H17" s="90"/>
      <c r="I17" s="86"/>
      <c r="J17" s="86"/>
      <c r="K17" s="84"/>
      <c r="L17" s="61" t="e" cm="1">
        <f t="array" ref="L17">INDEX($E$2:$E$31,MATCH(J17,D$2:D$31,0),0)</f>
        <v>#N/A</v>
      </c>
      <c r="M17" s="61" t="e">
        <f t="shared" si="1"/>
        <v>#N/A</v>
      </c>
      <c r="O17" s="61" t="str">
        <f t="shared" si="0"/>
        <v>Bénévole 16</v>
      </c>
      <c r="P17" s="67">
        <f>SUMIFS('Valorisation du bénévolat'!K:K,'Valorisation du bénévolat'!G:G,"Bénévole 16")</f>
        <v>0</v>
      </c>
      <c r="Q17" s="68">
        <f>SUMIFS('Valorisation du bénévolat'!M:M,'Valorisation du bénévolat'!G:G,"Bénévole 16")</f>
        <v>0</v>
      </c>
      <c r="R17" s="68">
        <f t="shared" si="2"/>
        <v>0</v>
      </c>
      <c r="S17" s="68">
        <f t="shared" si="3"/>
        <v>0</v>
      </c>
    </row>
    <row r="18" spans="1:19" ht="20.100000000000001" customHeight="1" x14ac:dyDescent="0.25">
      <c r="A18" s="84" t="s">
        <v>177</v>
      </c>
      <c r="B18" s="84"/>
      <c r="C18" s="84"/>
      <c r="D18" s="84"/>
      <c r="E18" s="84"/>
      <c r="G18" s="86"/>
      <c r="H18" s="90"/>
      <c r="I18" s="86"/>
      <c r="J18" s="86"/>
      <c r="K18" s="84"/>
      <c r="L18" s="61" t="e" cm="1">
        <f t="array" ref="L18">INDEX($E$2:$E$31,MATCH(J18,D$2:D$31,0),0)</f>
        <v>#N/A</v>
      </c>
      <c r="M18" s="61" t="e">
        <f t="shared" si="1"/>
        <v>#N/A</v>
      </c>
      <c r="O18" s="61" t="str">
        <f t="shared" si="0"/>
        <v>Bénévole 17</v>
      </c>
      <c r="P18" s="67">
        <f>SUMIFS('Valorisation du bénévolat'!K:K,'Valorisation du bénévolat'!G:G,"Bénévole 17")</f>
        <v>0</v>
      </c>
      <c r="Q18" s="68">
        <f>SUMIFS('Valorisation du bénévolat'!M:M,'Valorisation du bénévolat'!G:G,"Bénévole 17")</f>
        <v>0</v>
      </c>
      <c r="R18" s="68">
        <f t="shared" si="2"/>
        <v>0</v>
      </c>
      <c r="S18" s="68">
        <f t="shared" si="3"/>
        <v>0</v>
      </c>
    </row>
    <row r="19" spans="1:19" ht="20.100000000000001" customHeight="1" x14ac:dyDescent="0.25">
      <c r="A19" s="84" t="s">
        <v>178</v>
      </c>
      <c r="B19" s="84"/>
      <c r="C19" s="84"/>
      <c r="D19" s="84"/>
      <c r="E19" s="84"/>
      <c r="G19" s="86"/>
      <c r="H19" s="90"/>
      <c r="I19" s="86"/>
      <c r="J19" s="86"/>
      <c r="K19" s="84"/>
      <c r="L19" s="61" t="e" cm="1">
        <f t="array" ref="L19">INDEX($E$2:$E$31,MATCH(J19,D$2:D$31,0),0)</f>
        <v>#N/A</v>
      </c>
      <c r="M19" s="61" t="e">
        <f t="shared" si="1"/>
        <v>#N/A</v>
      </c>
      <c r="O19" s="61" t="str">
        <f t="shared" si="0"/>
        <v>Bénévole 18</v>
      </c>
      <c r="P19" s="67">
        <f>SUMIFS('Valorisation du bénévolat'!K:K,'Valorisation du bénévolat'!G:G,"Bénévole 18")</f>
        <v>0</v>
      </c>
      <c r="Q19" s="68">
        <f>SUMIFS('Valorisation du bénévolat'!M:M,'Valorisation du bénévolat'!G:G,"Bénévole 18")</f>
        <v>0</v>
      </c>
      <c r="R19" s="68">
        <f t="shared" si="2"/>
        <v>0</v>
      </c>
      <c r="S19" s="68">
        <f t="shared" si="3"/>
        <v>0</v>
      </c>
    </row>
    <row r="20" spans="1:19" ht="20.100000000000001" customHeight="1" x14ac:dyDescent="0.25">
      <c r="A20" s="84" t="s">
        <v>179</v>
      </c>
      <c r="B20" s="84"/>
      <c r="C20" s="84"/>
      <c r="D20" s="84"/>
      <c r="E20" s="84"/>
      <c r="G20" s="86"/>
      <c r="H20" s="90"/>
      <c r="I20" s="86"/>
      <c r="J20" s="86"/>
      <c r="K20" s="84"/>
      <c r="L20" s="61" t="e" cm="1">
        <f t="array" ref="L20">INDEX($E$2:$E$31,MATCH(J20,D$2:D$31,0),0)</f>
        <v>#N/A</v>
      </c>
      <c r="M20" s="61" t="e">
        <f t="shared" si="1"/>
        <v>#N/A</v>
      </c>
      <c r="O20" s="61" t="str">
        <f t="shared" si="0"/>
        <v>Bénévole 19</v>
      </c>
      <c r="P20" s="67">
        <f>SUMIFS('Valorisation du bénévolat'!K:K,'Valorisation du bénévolat'!G:G,"Bénévole 19")</f>
        <v>0</v>
      </c>
      <c r="Q20" s="68">
        <f>SUMIFS('Valorisation du bénévolat'!M:M,'Valorisation du bénévolat'!G:G,"Bénévole 19")</f>
        <v>0</v>
      </c>
      <c r="R20" s="68">
        <f t="shared" si="2"/>
        <v>0</v>
      </c>
      <c r="S20" s="68">
        <f t="shared" si="3"/>
        <v>0</v>
      </c>
    </row>
    <row r="21" spans="1:19" ht="20.100000000000001" customHeight="1" x14ac:dyDescent="0.25">
      <c r="A21" s="84" t="s">
        <v>180</v>
      </c>
      <c r="B21" s="84"/>
      <c r="C21" s="84"/>
      <c r="D21" s="84"/>
      <c r="E21" s="84"/>
      <c r="G21" s="86"/>
      <c r="H21" s="90"/>
      <c r="I21" s="86"/>
      <c r="J21" s="86"/>
      <c r="K21" s="84"/>
      <c r="L21" s="61" t="e" cm="1">
        <f t="array" ref="L21">INDEX($E$2:$E$31,MATCH(J21,D$2:D$31,0),0)</f>
        <v>#N/A</v>
      </c>
      <c r="M21" s="61" t="e">
        <f t="shared" si="1"/>
        <v>#N/A</v>
      </c>
      <c r="O21" s="61" t="str">
        <f t="shared" si="0"/>
        <v>Bénévole 20</v>
      </c>
      <c r="P21" s="67">
        <f>SUMIFS('Valorisation du bénévolat'!K:K,'Valorisation du bénévolat'!G:G,"Bénévole 20")</f>
        <v>0</v>
      </c>
      <c r="Q21" s="68">
        <f>SUMIFS('Valorisation du bénévolat'!M:M,'Valorisation du bénévolat'!G:G,"Bénévole 20")</f>
        <v>0</v>
      </c>
      <c r="R21" s="68">
        <f t="shared" si="2"/>
        <v>0</v>
      </c>
      <c r="S21" s="68">
        <f t="shared" si="3"/>
        <v>0</v>
      </c>
    </row>
    <row r="22" spans="1:19" ht="20.100000000000001" customHeight="1" x14ac:dyDescent="0.25">
      <c r="A22" s="84" t="s">
        <v>181</v>
      </c>
      <c r="B22" s="84"/>
      <c r="C22" s="84"/>
      <c r="D22" s="84"/>
      <c r="E22" s="84"/>
      <c r="G22" s="86"/>
      <c r="H22" s="90"/>
      <c r="I22" s="86"/>
      <c r="J22" s="86"/>
      <c r="K22" s="84"/>
      <c r="L22" s="61" t="e" cm="1">
        <f t="array" ref="L22">INDEX($E$2:$E$31,MATCH(J22,D$2:D$31,0),0)</f>
        <v>#N/A</v>
      </c>
      <c r="M22" s="61" t="e">
        <f t="shared" si="1"/>
        <v>#N/A</v>
      </c>
      <c r="O22" s="61" t="str">
        <f t="shared" si="0"/>
        <v>Bénévole 21</v>
      </c>
      <c r="P22" s="67">
        <f>SUMIFS('Valorisation du bénévolat'!K:K,'Valorisation du bénévolat'!G:G,"Bénévole 21")</f>
        <v>0</v>
      </c>
      <c r="Q22" s="68">
        <f>SUMIFS('Valorisation du bénévolat'!M:M,'Valorisation du bénévolat'!G:G,"Bénévole 21")</f>
        <v>0</v>
      </c>
      <c r="R22" s="68">
        <f t="shared" si="2"/>
        <v>0</v>
      </c>
      <c r="S22" s="68">
        <f t="shared" si="3"/>
        <v>0</v>
      </c>
    </row>
    <row r="23" spans="1:19" ht="20.100000000000001" customHeight="1" x14ac:dyDescent="0.25">
      <c r="A23" s="84" t="s">
        <v>182</v>
      </c>
      <c r="B23" s="84"/>
      <c r="C23" s="84"/>
      <c r="D23" s="84"/>
      <c r="E23" s="84"/>
      <c r="G23" s="86"/>
      <c r="H23" s="90"/>
      <c r="I23" s="86"/>
      <c r="J23" s="86"/>
      <c r="K23" s="84"/>
      <c r="L23" s="61" t="e" cm="1">
        <f t="array" ref="L23">INDEX($E$2:$E$31,MATCH(J23,D$2:D$31,0),0)</f>
        <v>#N/A</v>
      </c>
      <c r="M23" s="61" t="e">
        <f t="shared" si="1"/>
        <v>#N/A</v>
      </c>
      <c r="O23" s="61" t="str">
        <f t="shared" si="0"/>
        <v>Bénévole 22</v>
      </c>
      <c r="P23" s="67">
        <f>SUMIFS('Valorisation du bénévolat'!K:K,'Valorisation du bénévolat'!G:G,"Bénévole 22")</f>
        <v>0</v>
      </c>
      <c r="Q23" s="68">
        <f>SUMIFS('Valorisation du bénévolat'!M:M,'Valorisation du bénévolat'!G:G,"Bénévole 22")</f>
        <v>0</v>
      </c>
      <c r="R23" s="68">
        <f t="shared" si="2"/>
        <v>0</v>
      </c>
      <c r="S23" s="68">
        <f t="shared" si="3"/>
        <v>0</v>
      </c>
    </row>
    <row r="24" spans="1:19" ht="20.100000000000001" customHeight="1" x14ac:dyDescent="0.25">
      <c r="A24" s="84" t="s">
        <v>183</v>
      </c>
      <c r="B24" s="84"/>
      <c r="C24" s="84"/>
      <c r="D24" s="84"/>
      <c r="E24" s="84"/>
      <c r="G24" s="86"/>
      <c r="H24" s="90"/>
      <c r="I24" s="86"/>
      <c r="J24" s="86"/>
      <c r="K24" s="84"/>
      <c r="L24" s="61" t="e" cm="1">
        <f t="array" ref="L24">INDEX($E$2:$E$31,MATCH(J24,D$2:D$31,0),0)</f>
        <v>#N/A</v>
      </c>
      <c r="M24" s="61" t="e">
        <f t="shared" si="1"/>
        <v>#N/A</v>
      </c>
      <c r="O24" s="61" t="str">
        <f t="shared" si="0"/>
        <v>Bénévole 23</v>
      </c>
      <c r="P24" s="67">
        <f>SUMIFS('Valorisation du bénévolat'!K:K,'Valorisation du bénévolat'!G:G,"Bénévole 23")</f>
        <v>0</v>
      </c>
      <c r="Q24" s="68">
        <f>SUMIFS('Valorisation du bénévolat'!M:M,'Valorisation du bénévolat'!G:G,"Bénévole 23")</f>
        <v>0</v>
      </c>
      <c r="R24" s="68">
        <f t="shared" si="2"/>
        <v>0</v>
      </c>
      <c r="S24" s="68">
        <f t="shared" si="3"/>
        <v>0</v>
      </c>
    </row>
    <row r="25" spans="1:19" ht="20.100000000000001" customHeight="1" x14ac:dyDescent="0.25">
      <c r="A25" s="84" t="s">
        <v>184</v>
      </c>
      <c r="B25" s="84"/>
      <c r="C25" s="84"/>
      <c r="D25" s="84"/>
      <c r="E25" s="84"/>
      <c r="G25" s="86"/>
      <c r="H25" s="90"/>
      <c r="I25" s="86"/>
      <c r="J25" s="86"/>
      <c r="K25" s="84"/>
      <c r="L25" s="61" t="e" cm="1">
        <f t="array" ref="L25">INDEX($E$2:$E$31,MATCH(J25,D$2:D$31,0),0)</f>
        <v>#N/A</v>
      </c>
      <c r="M25" s="61" t="e">
        <f t="shared" si="1"/>
        <v>#N/A</v>
      </c>
      <c r="O25" s="61" t="str">
        <f t="shared" si="0"/>
        <v>Bénévole 24</v>
      </c>
      <c r="P25" s="67">
        <f>SUMIFS('Valorisation du bénévolat'!K:K,'Valorisation du bénévolat'!G:G,"Bénévole 24")</f>
        <v>0</v>
      </c>
      <c r="Q25" s="68">
        <f>SUMIFS('Valorisation du bénévolat'!M:M,'Valorisation du bénévolat'!G:G,"Bénévole 24")</f>
        <v>0</v>
      </c>
      <c r="R25" s="68">
        <f t="shared" si="2"/>
        <v>0</v>
      </c>
      <c r="S25" s="68">
        <f t="shared" si="3"/>
        <v>0</v>
      </c>
    </row>
    <row r="26" spans="1:19" ht="20.100000000000001" customHeight="1" x14ac:dyDescent="0.25">
      <c r="A26" s="84" t="s">
        <v>185</v>
      </c>
      <c r="B26" s="84"/>
      <c r="C26" s="84"/>
      <c r="D26" s="84"/>
      <c r="E26" s="84"/>
      <c r="G26" s="86"/>
      <c r="H26" s="90"/>
      <c r="I26" s="86"/>
      <c r="J26" s="86"/>
      <c r="K26" s="84"/>
      <c r="L26" s="61" t="e" cm="1">
        <f t="array" ref="L26">INDEX($E$2:$E$31,MATCH(J26,D$2:D$31,0),0)</f>
        <v>#N/A</v>
      </c>
      <c r="M26" s="61" t="e">
        <f t="shared" si="1"/>
        <v>#N/A</v>
      </c>
      <c r="O26" s="61" t="str">
        <f t="shared" si="0"/>
        <v>Bénévole 25</v>
      </c>
      <c r="P26" s="67">
        <f>SUMIFS('Valorisation du bénévolat'!K:K,'Valorisation du bénévolat'!G:G,"Bénévole 25")</f>
        <v>0</v>
      </c>
      <c r="Q26" s="68">
        <f>SUMIFS('Valorisation du bénévolat'!M:M,'Valorisation du bénévolat'!G:G,"Bénévole 25")</f>
        <v>0</v>
      </c>
      <c r="R26" s="68">
        <f t="shared" si="2"/>
        <v>0</v>
      </c>
      <c r="S26" s="68">
        <f t="shared" si="3"/>
        <v>0</v>
      </c>
    </row>
    <row r="27" spans="1:19" ht="20.100000000000001" customHeight="1" x14ac:dyDescent="0.25">
      <c r="A27" s="84" t="s">
        <v>186</v>
      </c>
      <c r="B27" s="84"/>
      <c r="C27" s="84"/>
      <c r="D27" s="84"/>
      <c r="E27" s="84"/>
      <c r="G27" s="86"/>
      <c r="H27" s="90"/>
      <c r="I27" s="86"/>
      <c r="J27" s="86"/>
      <c r="K27" s="84"/>
      <c r="L27" s="61" t="e" cm="1">
        <f t="array" ref="L27">INDEX($E$2:$E$31,MATCH(J27,D$2:D$31,0),0)</f>
        <v>#N/A</v>
      </c>
      <c r="M27" s="61" t="e">
        <f t="shared" si="1"/>
        <v>#N/A</v>
      </c>
      <c r="O27" s="61" t="str">
        <f t="shared" si="0"/>
        <v>Bénévole 26</v>
      </c>
      <c r="P27" s="67">
        <f>SUMIFS('Valorisation du bénévolat'!K:K,'Valorisation du bénévolat'!G:G,"Bénévole 26")</f>
        <v>0</v>
      </c>
      <c r="Q27" s="68">
        <f>SUMIFS('Valorisation du bénévolat'!M:M,'Valorisation du bénévolat'!G:G,"Bénévole 26")</f>
        <v>0</v>
      </c>
      <c r="R27" s="68">
        <f t="shared" si="2"/>
        <v>0</v>
      </c>
      <c r="S27" s="68">
        <f t="shared" si="3"/>
        <v>0</v>
      </c>
    </row>
    <row r="28" spans="1:19" ht="20.100000000000001" customHeight="1" x14ac:dyDescent="0.25">
      <c r="A28" s="84" t="s">
        <v>187</v>
      </c>
      <c r="B28" s="84"/>
      <c r="C28" s="84"/>
      <c r="D28" s="84"/>
      <c r="E28" s="84"/>
      <c r="G28" s="86"/>
      <c r="H28" s="90"/>
      <c r="I28" s="86"/>
      <c r="J28" s="86"/>
      <c r="K28" s="84"/>
      <c r="L28" s="61" t="e" cm="1">
        <f t="array" ref="L28">INDEX($E$2:$E$31,MATCH(J28,D$2:D$31,0),0)</f>
        <v>#N/A</v>
      </c>
      <c r="M28" s="61" t="e">
        <f t="shared" si="1"/>
        <v>#N/A</v>
      </c>
      <c r="O28" s="61" t="str">
        <f t="shared" si="0"/>
        <v>Bénévole 27</v>
      </c>
      <c r="P28" s="67">
        <f>SUMIFS('Valorisation du bénévolat'!K:K,'Valorisation du bénévolat'!G:G,"Bénévole 27")</f>
        <v>0</v>
      </c>
      <c r="Q28" s="68">
        <f>SUMIFS('Valorisation du bénévolat'!M:M,'Valorisation du bénévolat'!G:G,"Bénévole 27")</f>
        <v>0</v>
      </c>
      <c r="R28" s="68">
        <f t="shared" si="2"/>
        <v>0</v>
      </c>
      <c r="S28" s="68">
        <f t="shared" si="3"/>
        <v>0</v>
      </c>
    </row>
    <row r="29" spans="1:19" ht="20.100000000000001" customHeight="1" x14ac:dyDescent="0.25">
      <c r="A29" s="84" t="s">
        <v>188</v>
      </c>
      <c r="B29" s="84"/>
      <c r="C29" s="84"/>
      <c r="D29" s="84"/>
      <c r="E29" s="84"/>
      <c r="G29" s="86"/>
      <c r="H29" s="90"/>
      <c r="I29" s="86"/>
      <c r="J29" s="86"/>
      <c r="K29" s="84"/>
      <c r="L29" s="61" t="e" cm="1">
        <f t="array" ref="L29">INDEX($E$2:$E$31,MATCH(J29,D$2:D$31,0),0)</f>
        <v>#N/A</v>
      </c>
      <c r="M29" s="61" t="e">
        <f t="shared" si="1"/>
        <v>#N/A</v>
      </c>
      <c r="O29" s="61" t="str">
        <f t="shared" si="0"/>
        <v>Bénévole 28</v>
      </c>
      <c r="P29" s="67">
        <f>SUMIFS('Valorisation du bénévolat'!K:K,'Valorisation du bénévolat'!G:G,"Bénévole 28")</f>
        <v>0</v>
      </c>
      <c r="Q29" s="68">
        <f>SUMIFS('Valorisation du bénévolat'!M:M,'Valorisation du bénévolat'!G:G,"Bénévole 28")</f>
        <v>0</v>
      </c>
      <c r="R29" s="68">
        <f t="shared" si="2"/>
        <v>0</v>
      </c>
      <c r="S29" s="68">
        <f t="shared" si="3"/>
        <v>0</v>
      </c>
    </row>
    <row r="30" spans="1:19" ht="20.100000000000001" customHeight="1" x14ac:dyDescent="0.25">
      <c r="A30" s="84" t="s">
        <v>189</v>
      </c>
      <c r="B30" s="84"/>
      <c r="C30" s="84"/>
      <c r="D30" s="84"/>
      <c r="E30" s="84"/>
      <c r="G30" s="86"/>
      <c r="H30" s="90"/>
      <c r="I30" s="86"/>
      <c r="J30" s="86"/>
      <c r="K30" s="84"/>
      <c r="L30" s="61" t="e" cm="1">
        <f t="array" ref="L30">INDEX($E$2:$E$31,MATCH(J30,D$2:D$31,0),0)</f>
        <v>#N/A</v>
      </c>
      <c r="M30" s="61" t="e">
        <f t="shared" si="1"/>
        <v>#N/A</v>
      </c>
      <c r="O30" s="62" t="str">
        <f t="shared" si="0"/>
        <v>Bénévole 29</v>
      </c>
      <c r="P30" s="67">
        <f>SUMIFS('Valorisation du bénévolat'!K:K,'Valorisation du bénévolat'!G:G,"Bénévole 29")</f>
        <v>0</v>
      </c>
      <c r="Q30" s="68">
        <f>SUMIFS('Valorisation du bénévolat'!M:M,'Valorisation du bénévolat'!G:G,"Bénévole 29")</f>
        <v>0</v>
      </c>
      <c r="R30" s="68">
        <f>Q30*0.38</f>
        <v>0</v>
      </c>
      <c r="S30" s="68">
        <f t="shared" si="3"/>
        <v>0</v>
      </c>
    </row>
    <row r="31" spans="1:19" x14ac:dyDescent="0.25">
      <c r="A31" s="85" t="s">
        <v>190</v>
      </c>
      <c r="B31" s="85"/>
      <c r="C31" s="85"/>
      <c r="D31" s="85"/>
      <c r="E31" s="85"/>
      <c r="G31" s="86"/>
      <c r="H31" s="90"/>
      <c r="I31" s="86"/>
      <c r="J31" s="86"/>
      <c r="K31" s="84"/>
      <c r="L31" s="61" t="e" cm="1">
        <f t="array" ref="L31">INDEX($E$2:$E$31,MATCH(J31,D$2:D$31,0),0)</f>
        <v>#N/A</v>
      </c>
      <c r="M31" s="61" t="e">
        <f t="shared" si="1"/>
        <v>#N/A</v>
      </c>
      <c r="O31" s="126" t="s">
        <v>46</v>
      </c>
      <c r="P31" s="127"/>
      <c r="Q31" s="127"/>
      <c r="R31" s="128"/>
      <c r="S31" s="69">
        <f>SUM(S2:S29)</f>
        <v>2649.6</v>
      </c>
    </row>
    <row r="32" spans="1:19" x14ac:dyDescent="0.25">
      <c r="A32" s="57"/>
      <c r="B32" s="41"/>
      <c r="G32" s="86"/>
      <c r="H32" s="90"/>
      <c r="I32" s="86"/>
      <c r="J32" s="86"/>
      <c r="K32" s="84"/>
      <c r="L32" s="61" t="e" cm="1">
        <f t="array" ref="L32">INDEX($E$2:$E$31,MATCH(J32,D$2:D$31,0),0)</f>
        <v>#N/A</v>
      </c>
      <c r="M32" s="61" t="e">
        <f t="shared" si="1"/>
        <v>#N/A</v>
      </c>
    </row>
    <row r="33" spans="1:19" x14ac:dyDescent="0.25">
      <c r="A33" s="57"/>
      <c r="B33" s="41"/>
      <c r="G33" s="86"/>
      <c r="H33" s="90"/>
      <c r="I33" s="86"/>
      <c r="J33" s="86"/>
      <c r="K33" s="84"/>
      <c r="L33" s="61" t="e" cm="1">
        <f t="array" ref="L33">INDEX($E$2:$E$31,MATCH(J33,D$2:D$31,0),0)</f>
        <v>#N/A</v>
      </c>
      <c r="M33" s="61" t="e">
        <f t="shared" si="1"/>
        <v>#N/A</v>
      </c>
      <c r="O33" s="131" t="s">
        <v>55</v>
      </c>
      <c r="P33" s="131"/>
      <c r="Q33" s="131"/>
      <c r="R33" s="131"/>
      <c r="S33" s="132"/>
    </row>
    <row r="34" spans="1:19" x14ac:dyDescent="0.25">
      <c r="A34" s="57"/>
      <c r="B34" s="41"/>
      <c r="G34" s="86"/>
      <c r="H34" s="90"/>
      <c r="I34" s="86"/>
      <c r="J34" s="86"/>
      <c r="K34" s="84"/>
      <c r="L34" s="61" t="e" cm="1">
        <f t="array" ref="L34">INDEX($E$2:$E$31,MATCH(J34,D$2:D$31,0),0)</f>
        <v>#N/A</v>
      </c>
      <c r="M34" s="61" t="e">
        <f t="shared" si="1"/>
        <v>#N/A</v>
      </c>
      <c r="O34" s="133"/>
      <c r="P34" s="133"/>
      <c r="Q34" s="133"/>
      <c r="R34" s="133"/>
      <c r="S34" s="134"/>
    </row>
    <row r="35" spans="1:19" x14ac:dyDescent="0.25">
      <c r="A35" s="57"/>
      <c r="B35" s="41"/>
      <c r="G35" s="86"/>
      <c r="H35" s="90"/>
      <c r="I35" s="86"/>
      <c r="J35" s="86"/>
      <c r="K35" s="84"/>
      <c r="L35" s="61" t="e" cm="1">
        <f t="array" ref="L35">INDEX($E$2:$E$31,MATCH(J35,D$2:D$31,0),0)</f>
        <v>#N/A</v>
      </c>
      <c r="M35" s="61" t="e">
        <f t="shared" si="1"/>
        <v>#N/A</v>
      </c>
      <c r="O35" s="51" t="s">
        <v>56</v>
      </c>
      <c r="P35" s="51"/>
      <c r="Q35" s="28"/>
      <c r="R35" s="28"/>
      <c r="S35" s="129"/>
    </row>
    <row r="36" spans="1:19" x14ac:dyDescent="0.25">
      <c r="A36" s="57"/>
      <c r="B36" s="41"/>
      <c r="G36" s="86"/>
      <c r="H36" s="90"/>
      <c r="I36" s="86"/>
      <c r="J36" s="86"/>
      <c r="K36" s="84"/>
      <c r="L36" s="61" t="e" cm="1">
        <f t="array" ref="L36">INDEX($E$2:$E$31,MATCH(J36,D$2:D$31,0),0)</f>
        <v>#N/A</v>
      </c>
      <c r="M36" s="61" t="e">
        <f t="shared" si="1"/>
        <v>#N/A</v>
      </c>
      <c r="O36" s="52" t="s">
        <v>57</v>
      </c>
      <c r="P36" s="52"/>
      <c r="Q36" s="30"/>
      <c r="R36" s="30"/>
      <c r="S36" s="130"/>
    </row>
    <row r="37" spans="1:19" x14ac:dyDescent="0.25">
      <c r="A37" s="57"/>
      <c r="B37" s="41"/>
      <c r="G37" s="86"/>
      <c r="H37" s="90"/>
      <c r="I37" s="86"/>
      <c r="J37" s="86"/>
      <c r="K37" s="84"/>
      <c r="L37" s="61" t="e" cm="1">
        <f t="array" ref="L37">INDEX($E$2:$E$31,MATCH(J37,D$2:D$31,0),0)</f>
        <v>#N/A</v>
      </c>
      <c r="M37" s="61" t="e">
        <f t="shared" si="1"/>
        <v>#N/A</v>
      </c>
      <c r="O37" s="31" t="s">
        <v>58</v>
      </c>
      <c r="P37" s="58"/>
      <c r="Q37" s="32"/>
      <c r="R37" s="32"/>
      <c r="S37" s="129"/>
    </row>
    <row r="38" spans="1:19" x14ac:dyDescent="0.25">
      <c r="A38" s="57"/>
      <c r="B38" s="41"/>
      <c r="G38" s="86"/>
      <c r="H38" s="90"/>
      <c r="I38" s="86"/>
      <c r="J38" s="86"/>
      <c r="K38" s="84"/>
      <c r="L38" s="61" t="e" cm="1">
        <f t="array" ref="L38">INDEX($E$2:$E$31,MATCH(J38,D$2:D$31,0),0)</f>
        <v>#N/A</v>
      </c>
      <c r="M38" s="61" t="e">
        <f t="shared" si="1"/>
        <v>#N/A</v>
      </c>
      <c r="O38" s="33" t="s">
        <v>59</v>
      </c>
      <c r="P38" s="30"/>
      <c r="Q38" s="30"/>
      <c r="R38" s="30"/>
      <c r="S38" s="130"/>
    </row>
    <row r="39" spans="1:19" x14ac:dyDescent="0.25">
      <c r="A39" s="57"/>
      <c r="B39" s="41"/>
      <c r="G39" s="86"/>
      <c r="H39" s="90"/>
      <c r="I39" s="86"/>
      <c r="J39" s="86"/>
      <c r="K39" s="84"/>
      <c r="L39" s="61" t="e" cm="1">
        <f t="array" ref="L39">INDEX($E$2:$E$31,MATCH(J39,D$2:D$31,0),0)</f>
        <v>#N/A</v>
      </c>
      <c r="M39" s="61" t="e">
        <f t="shared" si="1"/>
        <v>#N/A</v>
      </c>
      <c r="O39" s="31" t="s">
        <v>60</v>
      </c>
      <c r="P39" s="58"/>
      <c r="Q39" s="32"/>
      <c r="R39" s="32"/>
      <c r="S39" s="129"/>
    </row>
    <row r="40" spans="1:19" x14ac:dyDescent="0.25">
      <c r="A40" s="57"/>
      <c r="B40" s="41"/>
      <c r="G40" s="86"/>
      <c r="H40" s="90"/>
      <c r="I40" s="86"/>
      <c r="J40" s="86"/>
      <c r="K40" s="84"/>
      <c r="L40" s="61" t="e" cm="1">
        <f t="array" ref="L40">INDEX($E$2:$E$31,MATCH(J40,D$2:D$31,0),0)</f>
        <v>#N/A</v>
      </c>
      <c r="M40" s="61" t="e">
        <f t="shared" si="1"/>
        <v>#N/A</v>
      </c>
      <c r="O40" s="29" t="s">
        <v>61</v>
      </c>
      <c r="P40" s="52"/>
      <c r="Q40" s="30"/>
      <c r="R40" s="30"/>
      <c r="S40" s="130"/>
    </row>
    <row r="41" spans="1:19" x14ac:dyDescent="0.25">
      <c r="A41" s="57"/>
      <c r="B41" s="41"/>
      <c r="G41" s="86"/>
      <c r="H41" s="90"/>
      <c r="I41" s="86"/>
      <c r="J41" s="86"/>
      <c r="K41" s="84"/>
      <c r="L41" s="61" t="e" cm="1">
        <f t="array" ref="L41">INDEX($E$2:$E$31,MATCH(J41,D$2:D$31,0),0)</f>
        <v>#N/A</v>
      </c>
      <c r="M41" s="61" t="e">
        <f t="shared" si="1"/>
        <v>#N/A</v>
      </c>
      <c r="O41" s="34" t="s">
        <v>62</v>
      </c>
      <c r="P41" s="59"/>
      <c r="Q41" s="35"/>
      <c r="R41" s="35"/>
      <c r="S41" s="15"/>
    </row>
    <row r="42" spans="1:19" x14ac:dyDescent="0.25">
      <c r="A42" s="57"/>
      <c r="B42" s="41"/>
      <c r="G42" s="86"/>
      <c r="H42" s="90"/>
      <c r="I42" s="86"/>
      <c r="J42" s="86"/>
      <c r="K42" s="84"/>
      <c r="L42" s="61" t="e" cm="1">
        <f t="array" ref="L42">INDEX($E$2:$E$31,MATCH(J42,D$2:D$31,0),0)</f>
        <v>#N/A</v>
      </c>
      <c r="M42" s="61" t="e">
        <f t="shared" si="1"/>
        <v>#N/A</v>
      </c>
      <c r="O42" s="34" t="s">
        <v>63</v>
      </c>
      <c r="P42" s="59"/>
      <c r="Q42" s="35"/>
      <c r="R42" s="35"/>
      <c r="S42" s="15"/>
    </row>
    <row r="43" spans="1:19" x14ac:dyDescent="0.25">
      <c r="A43" s="57"/>
      <c r="B43" s="41"/>
      <c r="G43" s="86"/>
      <c r="H43" s="90"/>
      <c r="I43" s="86"/>
      <c r="J43" s="86"/>
      <c r="K43" s="84"/>
      <c r="L43" s="61" t="e" cm="1">
        <f t="array" ref="L43">INDEX($E$2:$E$31,MATCH(J43,D$2:D$31,0),0)</f>
        <v>#N/A</v>
      </c>
      <c r="M43" s="61" t="e">
        <f t="shared" si="1"/>
        <v>#N/A</v>
      </c>
      <c r="O43" s="31" t="s">
        <v>64</v>
      </c>
      <c r="P43" s="58"/>
      <c r="Q43" s="32"/>
      <c r="R43" s="32"/>
      <c r="S43" s="129"/>
    </row>
    <row r="44" spans="1:19" x14ac:dyDescent="0.25">
      <c r="A44" s="57"/>
      <c r="B44" s="41"/>
      <c r="G44" s="86"/>
      <c r="H44" s="90"/>
      <c r="I44" s="86"/>
      <c r="J44" s="86"/>
      <c r="K44" s="84"/>
      <c r="L44" s="61" t="e" cm="1">
        <f t="array" ref="L44">INDEX($E$2:$E$31,MATCH(J44,D$2:D$31,0),0)</f>
        <v>#N/A</v>
      </c>
      <c r="M44" s="61" t="e">
        <f t="shared" si="1"/>
        <v>#N/A</v>
      </c>
      <c r="O44" s="36" t="s">
        <v>65</v>
      </c>
      <c r="P44" s="37"/>
      <c r="Q44" s="37"/>
      <c r="R44" s="37"/>
      <c r="S44" s="130"/>
    </row>
    <row r="45" spans="1:19" x14ac:dyDescent="0.25">
      <c r="A45" s="57"/>
      <c r="B45" s="41"/>
      <c r="G45" s="86"/>
      <c r="H45" s="90"/>
      <c r="I45" s="86"/>
      <c r="J45" s="86"/>
      <c r="K45" s="84"/>
      <c r="L45" s="61" t="e" cm="1">
        <f t="array" ref="L45">INDEX($E$2:$E$31,MATCH(J45,D$2:D$31,0),0)</f>
        <v>#N/A</v>
      </c>
      <c r="M45" s="61" t="e">
        <f t="shared" si="1"/>
        <v>#N/A</v>
      </c>
    </row>
    <row r="46" spans="1:19" x14ac:dyDescent="0.25">
      <c r="A46" s="57"/>
      <c r="B46" s="41"/>
      <c r="G46" s="86"/>
      <c r="H46" s="90"/>
      <c r="I46" s="86"/>
      <c r="J46" s="86"/>
      <c r="K46" s="84"/>
      <c r="L46" s="61" t="e" cm="1">
        <f t="array" ref="L46">INDEX($E$2:$E$31,MATCH(J46,D$2:D$31,0),0)</f>
        <v>#N/A</v>
      </c>
      <c r="M46" s="61" t="e">
        <f t="shared" si="1"/>
        <v>#N/A</v>
      </c>
    </row>
    <row r="47" spans="1:19" x14ac:dyDescent="0.25">
      <c r="A47" s="57"/>
      <c r="B47" s="41"/>
      <c r="G47" s="86"/>
      <c r="H47" s="90"/>
      <c r="I47" s="86"/>
      <c r="J47" s="86"/>
      <c r="K47" s="84"/>
      <c r="L47" s="61" t="e" cm="1">
        <f t="array" ref="L47">INDEX($E$2:$E$31,MATCH(J47,D$2:D$31,0),0)</f>
        <v>#N/A</v>
      </c>
      <c r="M47" s="61" t="e">
        <f t="shared" si="1"/>
        <v>#N/A</v>
      </c>
    </row>
    <row r="48" spans="1:19" x14ac:dyDescent="0.25">
      <c r="A48" s="57"/>
      <c r="B48" s="41"/>
      <c r="G48" s="86"/>
      <c r="H48" s="90"/>
      <c r="I48" s="86"/>
      <c r="J48" s="86"/>
      <c r="K48" s="84"/>
      <c r="L48" s="61" t="e" cm="1">
        <f t="array" ref="L48">INDEX($E$2:$E$31,MATCH(J48,D$2:D$31,0),0)</f>
        <v>#N/A</v>
      </c>
      <c r="M48" s="61" t="e">
        <f t="shared" si="1"/>
        <v>#N/A</v>
      </c>
    </row>
    <row r="49" spans="1:13" x14ac:dyDescent="0.25">
      <c r="A49" s="57"/>
      <c r="B49" s="41"/>
      <c r="G49" s="86"/>
      <c r="H49" s="90"/>
      <c r="I49" s="86"/>
      <c r="J49" s="86"/>
      <c r="K49" s="84"/>
      <c r="L49" s="61" t="e" cm="1">
        <f t="array" ref="L49">INDEX($E$2:$E$31,MATCH(J49,D$2:D$31,0),0)</f>
        <v>#N/A</v>
      </c>
      <c r="M49" s="61" t="e">
        <f t="shared" si="1"/>
        <v>#N/A</v>
      </c>
    </row>
    <row r="50" spans="1:13" x14ac:dyDescent="0.25">
      <c r="A50" s="57"/>
      <c r="B50" s="41"/>
      <c r="G50" s="86"/>
      <c r="H50" s="90"/>
      <c r="I50" s="86"/>
      <c r="J50" s="86"/>
      <c r="K50" s="84"/>
      <c r="L50" s="61" t="e" cm="1">
        <f t="array" ref="L50">INDEX($E$2:$E$31,MATCH(J50,D$2:D$31,0),0)</f>
        <v>#N/A</v>
      </c>
      <c r="M50" s="61" t="e">
        <f t="shared" si="1"/>
        <v>#N/A</v>
      </c>
    </row>
    <row r="51" spans="1:13" x14ac:dyDescent="0.25">
      <c r="A51" s="57"/>
      <c r="B51" s="41"/>
      <c r="G51" s="86"/>
      <c r="H51" s="90"/>
      <c r="I51" s="86"/>
      <c r="J51" s="86"/>
      <c r="K51" s="84"/>
      <c r="L51" s="61" t="e" cm="1">
        <f t="array" ref="L51">INDEX($E$2:$E$31,MATCH(J51,D$2:D$31,0),0)</f>
        <v>#N/A</v>
      </c>
      <c r="M51" s="61" t="e">
        <f t="shared" si="1"/>
        <v>#N/A</v>
      </c>
    </row>
    <row r="52" spans="1:13" x14ac:dyDescent="0.25">
      <c r="A52" s="57"/>
      <c r="B52" s="41"/>
      <c r="G52" s="86"/>
      <c r="H52" s="90"/>
      <c r="I52" s="86"/>
      <c r="J52" s="86"/>
      <c r="K52" s="84"/>
      <c r="L52" s="61" t="e" cm="1">
        <f t="array" ref="L52">INDEX($E$2:$E$31,MATCH(J52,D$2:D$31,0),0)</f>
        <v>#N/A</v>
      </c>
      <c r="M52" s="61" t="e">
        <f t="shared" si="1"/>
        <v>#N/A</v>
      </c>
    </row>
    <row r="53" spans="1:13" x14ac:dyDescent="0.25">
      <c r="A53" s="57"/>
      <c r="B53" s="41"/>
      <c r="G53" s="86"/>
      <c r="H53" s="90"/>
      <c r="I53" s="86"/>
      <c r="J53" s="86"/>
      <c r="K53" s="84"/>
      <c r="L53" s="61" t="e" cm="1">
        <f t="array" ref="L53">INDEX($E$2:$E$31,MATCH(J53,D$2:D$31,0),0)</f>
        <v>#N/A</v>
      </c>
      <c r="M53" s="61" t="e">
        <f t="shared" si="1"/>
        <v>#N/A</v>
      </c>
    </row>
    <row r="54" spans="1:13" x14ac:dyDescent="0.25">
      <c r="A54" s="57"/>
      <c r="B54" s="41"/>
      <c r="G54" s="86"/>
      <c r="H54" s="90"/>
      <c r="I54" s="86"/>
      <c r="J54" s="86"/>
      <c r="K54" s="84"/>
      <c r="L54" s="61" t="e" cm="1">
        <f t="array" ref="L54">INDEX($E$2:$E$31,MATCH(J54,D$2:D$31,0),0)</f>
        <v>#N/A</v>
      </c>
      <c r="M54" s="61" t="e">
        <f t="shared" si="1"/>
        <v>#N/A</v>
      </c>
    </row>
    <row r="55" spans="1:13" x14ac:dyDescent="0.25">
      <c r="A55" s="57"/>
      <c r="B55" s="41"/>
      <c r="G55" s="86"/>
      <c r="H55" s="90"/>
      <c r="I55" s="86"/>
      <c r="J55" s="86"/>
      <c r="K55" s="84"/>
      <c r="L55" s="61" t="e" cm="1">
        <f t="array" ref="L55">INDEX($E$2:$E$31,MATCH(J55,D$2:D$31,0),0)</f>
        <v>#N/A</v>
      </c>
      <c r="M55" s="61" t="e">
        <f t="shared" si="1"/>
        <v>#N/A</v>
      </c>
    </row>
    <row r="56" spans="1:13" x14ac:dyDescent="0.25">
      <c r="A56" s="57"/>
      <c r="B56" s="41"/>
      <c r="G56" s="86"/>
      <c r="H56" s="90"/>
      <c r="I56" s="86"/>
      <c r="J56" s="86"/>
      <c r="K56" s="84"/>
      <c r="L56" s="61" t="e" cm="1">
        <f t="array" ref="L56">INDEX($E$2:$E$31,MATCH(J56,D$2:D$31,0),0)</f>
        <v>#N/A</v>
      </c>
      <c r="M56" s="61" t="e">
        <f t="shared" si="1"/>
        <v>#N/A</v>
      </c>
    </row>
    <row r="57" spans="1:13" x14ac:dyDescent="0.25">
      <c r="A57" s="57"/>
      <c r="B57" s="41"/>
      <c r="G57" s="86"/>
      <c r="H57" s="90"/>
      <c r="I57" s="86"/>
      <c r="J57" s="86"/>
      <c r="K57" s="84"/>
      <c r="L57" s="61" t="e" cm="1">
        <f t="array" ref="L57">INDEX($E$2:$E$31,MATCH(J57,D$2:D$31,0),0)</f>
        <v>#N/A</v>
      </c>
      <c r="M57" s="61" t="e">
        <f t="shared" si="1"/>
        <v>#N/A</v>
      </c>
    </row>
    <row r="58" spans="1:13" x14ac:dyDescent="0.25">
      <c r="A58" s="57"/>
      <c r="B58" s="41"/>
      <c r="G58" s="86"/>
      <c r="H58" s="90"/>
      <c r="I58" s="86"/>
      <c r="J58" s="86"/>
      <c r="K58" s="84"/>
      <c r="L58" s="61" t="e" cm="1">
        <f t="array" ref="L58">INDEX($E$2:$E$31,MATCH(J58,D$2:D$31,0),0)</f>
        <v>#N/A</v>
      </c>
      <c r="M58" s="61" t="e">
        <f t="shared" si="1"/>
        <v>#N/A</v>
      </c>
    </row>
    <row r="59" spans="1:13" x14ac:dyDescent="0.25">
      <c r="A59" s="57"/>
      <c r="B59" s="41"/>
      <c r="G59" s="86"/>
      <c r="H59" s="90"/>
      <c r="I59" s="86"/>
      <c r="J59" s="86"/>
      <c r="K59" s="84"/>
      <c r="L59" s="61" t="e" cm="1">
        <f t="array" ref="L59">INDEX($E$2:$E$31,MATCH(J59,D$2:D$31,0),0)</f>
        <v>#N/A</v>
      </c>
      <c r="M59" s="61" t="e">
        <f t="shared" si="1"/>
        <v>#N/A</v>
      </c>
    </row>
    <row r="60" spans="1:13" x14ac:dyDescent="0.25">
      <c r="A60" s="57"/>
      <c r="B60" s="41"/>
      <c r="G60" s="86"/>
      <c r="H60" s="90"/>
      <c r="I60" s="86"/>
      <c r="J60" s="86"/>
      <c r="K60" s="84"/>
      <c r="L60" s="61" t="e" cm="1">
        <f t="array" ref="L60">INDEX($E$2:$E$31,MATCH(J60,D$2:D$31,0),0)</f>
        <v>#N/A</v>
      </c>
      <c r="M60" s="61" t="e">
        <f t="shared" si="1"/>
        <v>#N/A</v>
      </c>
    </row>
    <row r="61" spans="1:13" x14ac:dyDescent="0.25">
      <c r="A61" s="57"/>
      <c r="B61" s="41"/>
      <c r="G61" s="86"/>
      <c r="H61" s="90"/>
      <c r="I61" s="86"/>
      <c r="J61" s="86"/>
      <c r="K61" s="84"/>
      <c r="L61" s="61" t="e" cm="1">
        <f t="array" ref="L61">INDEX($E$2:$E$31,MATCH(J61,D$2:D$31,0),0)</f>
        <v>#N/A</v>
      </c>
      <c r="M61" s="61" t="e">
        <f t="shared" si="1"/>
        <v>#N/A</v>
      </c>
    </row>
    <row r="62" spans="1:13" x14ac:dyDescent="0.25">
      <c r="A62" s="57"/>
      <c r="B62" s="41"/>
      <c r="G62" s="86"/>
      <c r="H62" s="90"/>
      <c r="I62" s="86"/>
      <c r="J62" s="86"/>
      <c r="K62" s="84"/>
      <c r="L62" s="61" t="e" cm="1">
        <f t="array" ref="L62">INDEX($E$2:$E$31,MATCH(J62,D$2:D$31,0),0)</f>
        <v>#N/A</v>
      </c>
      <c r="M62" s="61" t="e">
        <f t="shared" si="1"/>
        <v>#N/A</v>
      </c>
    </row>
    <row r="63" spans="1:13" x14ac:dyDescent="0.25">
      <c r="A63" s="57"/>
      <c r="B63" s="41"/>
      <c r="G63" s="86"/>
      <c r="H63" s="90"/>
      <c r="I63" s="86"/>
      <c r="J63" s="86"/>
      <c r="K63" s="84"/>
      <c r="L63" s="61" t="e" cm="1">
        <f t="array" ref="L63">INDEX($E$2:$E$31,MATCH(J63,D$2:D$31,0),0)</f>
        <v>#N/A</v>
      </c>
      <c r="M63" s="61" t="e">
        <f t="shared" si="1"/>
        <v>#N/A</v>
      </c>
    </row>
    <row r="64" spans="1:13" x14ac:dyDescent="0.25">
      <c r="A64" s="57"/>
      <c r="B64" s="41"/>
      <c r="G64" s="86"/>
      <c r="H64" s="90"/>
      <c r="I64" s="86"/>
      <c r="J64" s="86"/>
      <c r="K64" s="84"/>
      <c r="L64" s="61" t="e" cm="1">
        <f t="array" ref="L64">INDEX($E$2:$E$31,MATCH(J64,D$2:D$31,0),0)</f>
        <v>#N/A</v>
      </c>
      <c r="M64" s="61" t="e">
        <f t="shared" si="1"/>
        <v>#N/A</v>
      </c>
    </row>
    <row r="65" spans="1:13" x14ac:dyDescent="0.25">
      <c r="A65" s="57"/>
      <c r="B65" s="41"/>
      <c r="G65" s="86"/>
      <c r="H65" s="90"/>
      <c r="I65" s="86"/>
      <c r="J65" s="86"/>
      <c r="K65" s="84"/>
      <c r="L65" s="61" t="e" cm="1">
        <f t="array" ref="L65">INDEX($E$2:$E$31,MATCH(J65,D$2:D$31,0),0)</f>
        <v>#N/A</v>
      </c>
      <c r="M65" s="61" t="e">
        <f t="shared" si="1"/>
        <v>#N/A</v>
      </c>
    </row>
    <row r="66" spans="1:13" x14ac:dyDescent="0.25">
      <c r="A66" s="57"/>
      <c r="B66" s="41"/>
      <c r="G66" s="86"/>
      <c r="H66" s="90"/>
      <c r="I66" s="86"/>
      <c r="J66" s="86"/>
      <c r="K66" s="84"/>
      <c r="L66" s="61" t="e" cm="1">
        <f t="array" ref="L66">INDEX($E$2:$E$31,MATCH(J66,D$2:D$31,0),0)</f>
        <v>#N/A</v>
      </c>
      <c r="M66" s="61" t="e">
        <f t="shared" si="1"/>
        <v>#N/A</v>
      </c>
    </row>
    <row r="67" spans="1:13" x14ac:dyDescent="0.25">
      <c r="A67" s="57"/>
      <c r="B67" s="41"/>
      <c r="G67" s="86"/>
      <c r="H67" s="90"/>
      <c r="I67" s="86"/>
      <c r="J67" s="86"/>
      <c r="K67" s="84"/>
      <c r="L67" s="61" t="e" cm="1">
        <f t="array" ref="L67">INDEX($E$2:$E$31,MATCH(J67,D$2:D$31,0),0)</f>
        <v>#N/A</v>
      </c>
      <c r="M67" s="61" t="e">
        <f t="shared" ref="M67:M130" si="4">K67*L67</f>
        <v>#N/A</v>
      </c>
    </row>
    <row r="68" spans="1:13" x14ac:dyDescent="0.25">
      <c r="A68" s="57"/>
      <c r="B68" s="41"/>
      <c r="G68" s="86"/>
      <c r="H68" s="90"/>
      <c r="I68" s="86"/>
      <c r="J68" s="86"/>
      <c r="K68" s="84"/>
      <c r="L68" s="61" t="e" cm="1">
        <f t="array" ref="L68">INDEX($E$2:$E$31,MATCH(J68,D$2:D$31,0),0)</f>
        <v>#N/A</v>
      </c>
      <c r="M68" s="61" t="e">
        <f t="shared" si="4"/>
        <v>#N/A</v>
      </c>
    </row>
    <row r="69" spans="1:13" x14ac:dyDescent="0.25">
      <c r="A69" s="57"/>
      <c r="B69" s="41"/>
      <c r="G69" s="86"/>
      <c r="H69" s="90"/>
      <c r="I69" s="86"/>
      <c r="J69" s="86"/>
      <c r="K69" s="84"/>
      <c r="L69" s="61" t="e" cm="1">
        <f t="array" ref="L69">INDEX($E$2:$E$31,MATCH(J69,D$2:D$31,0),0)</f>
        <v>#N/A</v>
      </c>
      <c r="M69" s="61" t="e">
        <f t="shared" si="4"/>
        <v>#N/A</v>
      </c>
    </row>
    <row r="70" spans="1:13" x14ac:dyDescent="0.25">
      <c r="A70" s="57"/>
      <c r="B70" s="41"/>
      <c r="G70" s="86"/>
      <c r="H70" s="90"/>
      <c r="I70" s="86"/>
      <c r="J70" s="86"/>
      <c r="K70" s="84"/>
      <c r="L70" s="61" t="e" cm="1">
        <f t="array" ref="L70">INDEX($E$2:$E$31,MATCH(J70,D$2:D$31,0),0)</f>
        <v>#N/A</v>
      </c>
      <c r="M70" s="61" t="e">
        <f t="shared" si="4"/>
        <v>#N/A</v>
      </c>
    </row>
    <row r="71" spans="1:13" x14ac:dyDescent="0.25">
      <c r="A71" s="57"/>
      <c r="B71" s="41"/>
      <c r="G71" s="86"/>
      <c r="H71" s="90"/>
      <c r="I71" s="86"/>
      <c r="J71" s="86"/>
      <c r="K71" s="84"/>
      <c r="L71" s="61" t="e" cm="1">
        <f t="array" ref="L71">INDEX($E$2:$E$31,MATCH(J71,D$2:D$31,0),0)</f>
        <v>#N/A</v>
      </c>
      <c r="M71" s="61" t="e">
        <f t="shared" si="4"/>
        <v>#N/A</v>
      </c>
    </row>
    <row r="72" spans="1:13" x14ac:dyDescent="0.25">
      <c r="A72" s="57"/>
      <c r="B72" s="41"/>
      <c r="G72" s="86"/>
      <c r="H72" s="90"/>
      <c r="I72" s="86"/>
      <c r="J72" s="86"/>
      <c r="K72" s="84"/>
      <c r="L72" s="61" t="e" cm="1">
        <f t="array" ref="L72">INDEX($E$2:$E$31,MATCH(J72,D$2:D$31,0),0)</f>
        <v>#N/A</v>
      </c>
      <c r="M72" s="61" t="e">
        <f t="shared" si="4"/>
        <v>#N/A</v>
      </c>
    </row>
    <row r="73" spans="1:13" x14ac:dyDescent="0.25">
      <c r="A73" s="57"/>
      <c r="B73" s="41"/>
      <c r="G73" s="86"/>
      <c r="H73" s="90"/>
      <c r="I73" s="86"/>
      <c r="J73" s="86"/>
      <c r="K73" s="84"/>
      <c r="L73" s="61" t="e" cm="1">
        <f t="array" ref="L73">INDEX($E$2:$E$31,MATCH(J73,D$2:D$31,0),0)</f>
        <v>#N/A</v>
      </c>
      <c r="M73" s="61" t="e">
        <f t="shared" si="4"/>
        <v>#N/A</v>
      </c>
    </row>
    <row r="74" spans="1:13" x14ac:dyDescent="0.25">
      <c r="A74" s="57"/>
      <c r="B74" s="41"/>
      <c r="G74" s="86"/>
      <c r="H74" s="90"/>
      <c r="I74" s="86"/>
      <c r="J74" s="86"/>
      <c r="K74" s="84"/>
      <c r="L74" s="61" t="e" cm="1">
        <f t="array" ref="L74">INDEX($E$2:$E$31,MATCH(J74,D$2:D$31,0),0)</f>
        <v>#N/A</v>
      </c>
      <c r="M74" s="61" t="e">
        <f t="shared" si="4"/>
        <v>#N/A</v>
      </c>
    </row>
    <row r="75" spans="1:13" x14ac:dyDescent="0.25">
      <c r="A75" s="57"/>
      <c r="B75" s="41"/>
      <c r="G75" s="86"/>
      <c r="H75" s="90"/>
      <c r="I75" s="86"/>
      <c r="J75" s="86"/>
      <c r="K75" s="84"/>
      <c r="L75" s="61" t="e" cm="1">
        <f t="array" ref="L75">INDEX($E$2:$E$31,MATCH(J75,D$2:D$31,0),0)</f>
        <v>#N/A</v>
      </c>
      <c r="M75" s="61" t="e">
        <f t="shared" si="4"/>
        <v>#N/A</v>
      </c>
    </row>
    <row r="76" spans="1:13" x14ac:dyDescent="0.25">
      <c r="A76" s="57"/>
      <c r="B76" s="41"/>
      <c r="G76" s="86"/>
      <c r="H76" s="90"/>
      <c r="I76" s="86"/>
      <c r="J76" s="86"/>
      <c r="K76" s="84"/>
      <c r="L76" s="61" t="e" cm="1">
        <f t="array" ref="L76">INDEX($E$2:$E$31,MATCH(J76,D$2:D$31,0),0)</f>
        <v>#N/A</v>
      </c>
      <c r="M76" s="61" t="e">
        <f t="shared" si="4"/>
        <v>#N/A</v>
      </c>
    </row>
    <row r="77" spans="1:13" x14ac:dyDescent="0.25">
      <c r="A77" s="57"/>
      <c r="B77" s="41"/>
      <c r="G77" s="86"/>
      <c r="H77" s="90"/>
      <c r="I77" s="86"/>
      <c r="J77" s="86"/>
      <c r="K77" s="84"/>
      <c r="L77" s="61" t="e" cm="1">
        <f t="array" ref="L77">INDEX($E$2:$E$31,MATCH(J77,D$2:D$31,0),0)</f>
        <v>#N/A</v>
      </c>
      <c r="M77" s="61" t="e">
        <f t="shared" si="4"/>
        <v>#N/A</v>
      </c>
    </row>
    <row r="78" spans="1:13" x14ac:dyDescent="0.25">
      <c r="A78" s="57"/>
      <c r="B78" s="41"/>
      <c r="G78" s="86"/>
      <c r="H78" s="90"/>
      <c r="I78" s="86"/>
      <c r="J78" s="86"/>
      <c r="K78" s="84"/>
      <c r="L78" s="61" t="e" cm="1">
        <f t="array" ref="L78">INDEX($E$2:$E$31,MATCH(J78,D$2:D$31,0),0)</f>
        <v>#N/A</v>
      </c>
      <c r="M78" s="61" t="e">
        <f t="shared" si="4"/>
        <v>#N/A</v>
      </c>
    </row>
    <row r="79" spans="1:13" x14ac:dyDescent="0.25">
      <c r="A79" s="57"/>
      <c r="B79" s="41"/>
      <c r="G79" s="86"/>
      <c r="H79" s="90"/>
      <c r="I79" s="86"/>
      <c r="J79" s="86"/>
      <c r="K79" s="84"/>
      <c r="L79" s="61" t="e" cm="1">
        <f t="array" ref="L79">INDEX($E$2:$E$31,MATCH(J79,D$2:D$31,0),0)</f>
        <v>#N/A</v>
      </c>
      <c r="M79" s="61" t="e">
        <f t="shared" si="4"/>
        <v>#N/A</v>
      </c>
    </row>
    <row r="80" spans="1:13" x14ac:dyDescent="0.25">
      <c r="A80" s="57"/>
      <c r="B80" s="41"/>
      <c r="G80" s="86"/>
      <c r="H80" s="90"/>
      <c r="I80" s="86"/>
      <c r="J80" s="86"/>
      <c r="K80" s="84"/>
      <c r="L80" s="61" t="e" cm="1">
        <f t="array" ref="L80">INDEX($E$2:$E$31,MATCH(J80,D$2:D$31,0),0)</f>
        <v>#N/A</v>
      </c>
      <c r="M80" s="61" t="e">
        <f t="shared" si="4"/>
        <v>#N/A</v>
      </c>
    </row>
    <row r="81" spans="1:13" x14ac:dyDescent="0.25">
      <c r="A81" s="57"/>
      <c r="B81" s="41"/>
      <c r="G81" s="86"/>
      <c r="H81" s="90"/>
      <c r="I81" s="86"/>
      <c r="J81" s="86"/>
      <c r="K81" s="84"/>
      <c r="L81" s="61" t="e" cm="1">
        <f t="array" ref="L81">INDEX($E$2:$E$31,MATCH(J81,D$2:D$31,0),0)</f>
        <v>#N/A</v>
      </c>
      <c r="M81" s="61" t="e">
        <f t="shared" si="4"/>
        <v>#N/A</v>
      </c>
    </row>
    <row r="82" spans="1:13" x14ac:dyDescent="0.25">
      <c r="A82" s="57"/>
      <c r="B82" s="41"/>
      <c r="G82" s="86"/>
      <c r="H82" s="90"/>
      <c r="I82" s="86"/>
      <c r="J82" s="86"/>
      <c r="K82" s="84"/>
      <c r="L82" s="61" t="e" cm="1">
        <f t="array" ref="L82">INDEX($E$2:$E$31,MATCH(J82,D$2:D$31,0),0)</f>
        <v>#N/A</v>
      </c>
      <c r="M82" s="61" t="e">
        <f t="shared" si="4"/>
        <v>#N/A</v>
      </c>
    </row>
    <row r="83" spans="1:13" x14ac:dyDescent="0.25">
      <c r="A83" s="57"/>
      <c r="B83" s="41"/>
      <c r="G83" s="86"/>
      <c r="H83" s="90"/>
      <c r="I83" s="86"/>
      <c r="J83" s="86"/>
      <c r="K83" s="84"/>
      <c r="L83" s="61" t="e" cm="1">
        <f t="array" ref="L83">INDEX($E$2:$E$31,MATCH(J83,D$2:D$31,0),0)</f>
        <v>#N/A</v>
      </c>
      <c r="M83" s="61" t="e">
        <f t="shared" si="4"/>
        <v>#N/A</v>
      </c>
    </row>
    <row r="84" spans="1:13" x14ac:dyDescent="0.25">
      <c r="A84" s="57"/>
      <c r="B84" s="41"/>
      <c r="G84" s="86"/>
      <c r="H84" s="90"/>
      <c r="I84" s="86"/>
      <c r="J84" s="86"/>
      <c r="K84" s="84"/>
      <c r="L84" s="61" t="e" cm="1">
        <f t="array" ref="L84">INDEX($E$2:$E$31,MATCH(J84,D$2:D$31,0),0)</f>
        <v>#N/A</v>
      </c>
      <c r="M84" s="61" t="e">
        <f t="shared" si="4"/>
        <v>#N/A</v>
      </c>
    </row>
    <row r="85" spans="1:13" x14ac:dyDescent="0.25">
      <c r="A85" s="57"/>
      <c r="B85" s="41"/>
      <c r="G85" s="86"/>
      <c r="H85" s="90"/>
      <c r="I85" s="86"/>
      <c r="J85" s="86"/>
      <c r="K85" s="84"/>
      <c r="L85" s="61" t="e" cm="1">
        <f t="array" ref="L85">INDEX($E$2:$E$31,MATCH(J85,D$2:D$31,0),0)</f>
        <v>#N/A</v>
      </c>
      <c r="M85" s="61" t="e">
        <f t="shared" si="4"/>
        <v>#N/A</v>
      </c>
    </row>
    <row r="86" spans="1:13" x14ac:dyDescent="0.25">
      <c r="A86" s="57"/>
      <c r="B86" s="41"/>
      <c r="G86" s="86"/>
      <c r="H86" s="90"/>
      <c r="I86" s="86"/>
      <c r="J86" s="86"/>
      <c r="K86" s="84"/>
      <c r="L86" s="61" t="e" cm="1">
        <f t="array" ref="L86">INDEX($E$2:$E$31,MATCH(J86,D$2:D$31,0),0)</f>
        <v>#N/A</v>
      </c>
      <c r="M86" s="61" t="e">
        <f t="shared" si="4"/>
        <v>#N/A</v>
      </c>
    </row>
    <row r="87" spans="1:13" x14ac:dyDescent="0.25">
      <c r="A87" s="57"/>
      <c r="B87" s="41"/>
      <c r="G87" s="86"/>
      <c r="H87" s="90"/>
      <c r="I87" s="86"/>
      <c r="J87" s="86"/>
      <c r="K87" s="84"/>
      <c r="L87" s="61" t="e" cm="1">
        <f t="array" ref="L87">INDEX($E$2:$E$31,MATCH(J87,D$2:D$31,0),0)</f>
        <v>#N/A</v>
      </c>
      <c r="M87" s="61" t="e">
        <f t="shared" si="4"/>
        <v>#N/A</v>
      </c>
    </row>
    <row r="88" spans="1:13" x14ac:dyDescent="0.25">
      <c r="A88" s="57"/>
      <c r="B88" s="41"/>
      <c r="G88" s="86"/>
      <c r="H88" s="90"/>
      <c r="I88" s="86"/>
      <c r="J88" s="86"/>
      <c r="K88" s="84"/>
      <c r="L88" s="61" t="e" cm="1">
        <f t="array" ref="L88">INDEX($E$2:$E$31,MATCH(J88,D$2:D$31,0),0)</f>
        <v>#N/A</v>
      </c>
      <c r="M88" s="61" t="e">
        <f t="shared" si="4"/>
        <v>#N/A</v>
      </c>
    </row>
    <row r="89" spans="1:13" x14ac:dyDescent="0.25">
      <c r="A89" s="57"/>
      <c r="B89" s="41"/>
      <c r="G89" s="86"/>
      <c r="H89" s="90"/>
      <c r="I89" s="86"/>
      <c r="J89" s="86"/>
      <c r="K89" s="84"/>
      <c r="L89" s="61" t="e" cm="1">
        <f t="array" ref="L89">INDEX($E$2:$E$31,MATCH(J89,D$2:D$31,0),0)</f>
        <v>#N/A</v>
      </c>
      <c r="M89" s="61" t="e">
        <f t="shared" si="4"/>
        <v>#N/A</v>
      </c>
    </row>
    <row r="90" spans="1:13" x14ac:dyDescent="0.25">
      <c r="A90" s="57"/>
      <c r="B90" s="41"/>
      <c r="G90" s="86"/>
      <c r="H90" s="90"/>
      <c r="I90" s="86"/>
      <c r="J90" s="86"/>
      <c r="K90" s="84"/>
      <c r="L90" s="61" t="e" cm="1">
        <f t="array" ref="L90">INDEX($E$2:$E$31,MATCH(J90,D$2:D$31,0),0)</f>
        <v>#N/A</v>
      </c>
      <c r="M90" s="61" t="e">
        <f t="shared" si="4"/>
        <v>#N/A</v>
      </c>
    </row>
    <row r="91" spans="1:13" x14ac:dyDescent="0.25">
      <c r="A91" s="57"/>
      <c r="B91" s="41"/>
      <c r="G91" s="86"/>
      <c r="H91" s="90"/>
      <c r="I91" s="86"/>
      <c r="J91" s="86"/>
      <c r="K91" s="84"/>
      <c r="L91" s="61" t="e" cm="1">
        <f t="array" ref="L91">INDEX($E$2:$E$31,MATCH(J91,D$2:D$31,0),0)</f>
        <v>#N/A</v>
      </c>
      <c r="M91" s="61" t="e">
        <f t="shared" si="4"/>
        <v>#N/A</v>
      </c>
    </row>
    <row r="92" spans="1:13" x14ac:dyDescent="0.25">
      <c r="A92" s="57"/>
      <c r="B92" s="41"/>
      <c r="G92" s="86"/>
      <c r="H92" s="90"/>
      <c r="I92" s="86"/>
      <c r="J92" s="86"/>
      <c r="K92" s="84"/>
      <c r="L92" s="61" t="e" cm="1">
        <f t="array" ref="L92">INDEX($E$2:$E$31,MATCH(J92,D$2:D$31,0),0)</f>
        <v>#N/A</v>
      </c>
      <c r="M92" s="61" t="e">
        <f t="shared" si="4"/>
        <v>#N/A</v>
      </c>
    </row>
    <row r="93" spans="1:13" x14ac:dyDescent="0.25">
      <c r="A93" s="57"/>
      <c r="B93" s="41"/>
      <c r="G93" s="86"/>
      <c r="H93" s="90"/>
      <c r="I93" s="86"/>
      <c r="J93" s="86"/>
      <c r="K93" s="84"/>
      <c r="L93" s="61" t="e" cm="1">
        <f t="array" ref="L93">INDEX($E$2:$E$31,MATCH(J93,D$2:D$31,0),0)</f>
        <v>#N/A</v>
      </c>
      <c r="M93" s="61" t="e">
        <f t="shared" si="4"/>
        <v>#N/A</v>
      </c>
    </row>
    <row r="94" spans="1:13" x14ac:dyDescent="0.25">
      <c r="A94" s="57"/>
      <c r="B94" s="41"/>
      <c r="G94" s="86"/>
      <c r="H94" s="90"/>
      <c r="I94" s="86"/>
      <c r="J94" s="86"/>
      <c r="K94" s="84"/>
      <c r="L94" s="61" t="e" cm="1">
        <f t="array" ref="L94">INDEX($E$2:$E$31,MATCH(J94,D$2:D$31,0),0)</f>
        <v>#N/A</v>
      </c>
      <c r="M94" s="61" t="e">
        <f t="shared" si="4"/>
        <v>#N/A</v>
      </c>
    </row>
    <row r="95" spans="1:13" x14ac:dyDescent="0.25">
      <c r="A95" s="57"/>
      <c r="B95" s="41"/>
      <c r="G95" s="86"/>
      <c r="H95" s="90"/>
      <c r="I95" s="86"/>
      <c r="J95" s="86"/>
      <c r="K95" s="84"/>
      <c r="L95" s="61" t="e" cm="1">
        <f t="array" ref="L95">INDEX($E$2:$E$31,MATCH(J95,D$2:D$31,0),0)</f>
        <v>#N/A</v>
      </c>
      <c r="M95" s="61" t="e">
        <f t="shared" si="4"/>
        <v>#N/A</v>
      </c>
    </row>
    <row r="96" spans="1:13" x14ac:dyDescent="0.25">
      <c r="A96" s="57"/>
      <c r="B96" s="41"/>
      <c r="G96" s="86"/>
      <c r="H96" s="90"/>
      <c r="I96" s="86"/>
      <c r="J96" s="86"/>
      <c r="K96" s="84"/>
      <c r="L96" s="61" t="e" cm="1">
        <f t="array" ref="L96">INDEX($E$2:$E$31,MATCH(J96,D$2:D$31,0),0)</f>
        <v>#N/A</v>
      </c>
      <c r="M96" s="61" t="e">
        <f t="shared" si="4"/>
        <v>#N/A</v>
      </c>
    </row>
    <row r="97" spans="1:13" x14ac:dyDescent="0.25">
      <c r="A97" s="57"/>
      <c r="B97" s="41"/>
      <c r="G97" s="86"/>
      <c r="H97" s="90"/>
      <c r="I97" s="86"/>
      <c r="J97" s="86"/>
      <c r="K97" s="84"/>
      <c r="L97" s="61" t="e" cm="1">
        <f t="array" ref="L97">INDEX($E$2:$E$31,MATCH(J97,D$2:D$31,0),0)</f>
        <v>#N/A</v>
      </c>
      <c r="M97" s="61" t="e">
        <f t="shared" si="4"/>
        <v>#N/A</v>
      </c>
    </row>
    <row r="98" spans="1:13" x14ac:dyDescent="0.25">
      <c r="A98" s="57"/>
      <c r="B98" s="41"/>
      <c r="G98" s="86"/>
      <c r="H98" s="90"/>
      <c r="I98" s="86"/>
      <c r="J98" s="86"/>
      <c r="K98" s="84"/>
      <c r="L98" s="61" t="e" cm="1">
        <f t="array" ref="L98">INDEX($E$2:$E$31,MATCH(J98,D$2:D$31,0),0)</f>
        <v>#N/A</v>
      </c>
      <c r="M98" s="61" t="e">
        <f t="shared" si="4"/>
        <v>#N/A</v>
      </c>
    </row>
    <row r="99" spans="1:13" x14ac:dyDescent="0.25">
      <c r="A99" s="57"/>
      <c r="B99" s="41"/>
      <c r="G99" s="86"/>
      <c r="H99" s="90"/>
      <c r="I99" s="86"/>
      <c r="J99" s="86"/>
      <c r="K99" s="84"/>
      <c r="L99" s="61" t="e" cm="1">
        <f t="array" ref="L99">INDEX($E$2:$E$31,MATCH(J99,D$2:D$31,0),0)</f>
        <v>#N/A</v>
      </c>
      <c r="M99" s="61" t="e">
        <f t="shared" si="4"/>
        <v>#N/A</v>
      </c>
    </row>
    <row r="100" spans="1:13" x14ac:dyDescent="0.25">
      <c r="A100" s="57"/>
      <c r="B100" s="41"/>
      <c r="G100" s="86"/>
      <c r="H100" s="90"/>
      <c r="I100" s="86"/>
      <c r="J100" s="86"/>
      <c r="K100" s="84"/>
      <c r="L100" s="61" t="e" cm="1">
        <f t="array" ref="L100">INDEX($E$2:$E$31,MATCH(J100,D$2:D$31,0),0)</f>
        <v>#N/A</v>
      </c>
      <c r="M100" s="61" t="e">
        <f t="shared" si="4"/>
        <v>#N/A</v>
      </c>
    </row>
    <row r="101" spans="1:13" x14ac:dyDescent="0.25">
      <c r="A101" s="57"/>
      <c r="B101" s="41"/>
      <c r="G101" s="86"/>
      <c r="H101" s="90"/>
      <c r="I101" s="86"/>
      <c r="J101" s="86"/>
      <c r="K101" s="84"/>
      <c r="L101" s="61" t="e" cm="1">
        <f t="array" ref="L101">INDEX($E$2:$E$31,MATCH(J101,D$2:D$31,0),0)</f>
        <v>#N/A</v>
      </c>
      <c r="M101" s="61" t="e">
        <f t="shared" si="4"/>
        <v>#N/A</v>
      </c>
    </row>
    <row r="102" spans="1:13" x14ac:dyDescent="0.25">
      <c r="A102" s="57"/>
      <c r="B102" s="41"/>
      <c r="G102" s="86"/>
      <c r="H102" s="90"/>
      <c r="I102" s="86"/>
      <c r="J102" s="86"/>
      <c r="K102" s="84"/>
      <c r="L102" s="61" t="e" cm="1">
        <f t="array" ref="L102">INDEX($E$2:$E$31,MATCH(J102,D$2:D$31,0),0)</f>
        <v>#N/A</v>
      </c>
      <c r="M102" s="61" t="e">
        <f t="shared" si="4"/>
        <v>#N/A</v>
      </c>
    </row>
    <row r="103" spans="1:13" x14ac:dyDescent="0.25">
      <c r="A103" s="57"/>
      <c r="B103" s="41"/>
      <c r="G103" s="86"/>
      <c r="H103" s="90"/>
      <c r="I103" s="86"/>
      <c r="J103" s="86"/>
      <c r="K103" s="84"/>
      <c r="L103" s="61" t="e" cm="1">
        <f t="array" ref="L103">INDEX($E$2:$E$31,MATCH(J103,D$2:D$31,0),0)</f>
        <v>#N/A</v>
      </c>
      <c r="M103" s="61" t="e">
        <f t="shared" si="4"/>
        <v>#N/A</v>
      </c>
    </row>
    <row r="104" spans="1:13" x14ac:dyDescent="0.25">
      <c r="A104" s="57"/>
      <c r="B104" s="41"/>
      <c r="G104" s="86"/>
      <c r="H104" s="90"/>
      <c r="I104" s="86"/>
      <c r="J104" s="86"/>
      <c r="K104" s="84"/>
      <c r="L104" s="61" t="e" cm="1">
        <f t="array" ref="L104">INDEX($E$2:$E$31,MATCH(J104,D$2:D$31,0),0)</f>
        <v>#N/A</v>
      </c>
      <c r="M104" s="61" t="e">
        <f t="shared" si="4"/>
        <v>#N/A</v>
      </c>
    </row>
    <row r="105" spans="1:13" x14ac:dyDescent="0.25">
      <c r="A105" s="57"/>
      <c r="B105" s="41"/>
      <c r="G105" s="86"/>
      <c r="H105" s="90"/>
      <c r="I105" s="86"/>
      <c r="J105" s="86"/>
      <c r="K105" s="84"/>
      <c r="L105" s="61" t="e" cm="1">
        <f t="array" ref="L105">INDEX($E$2:$E$31,MATCH(J105,D$2:D$31,0),0)</f>
        <v>#N/A</v>
      </c>
      <c r="M105" s="61" t="e">
        <f t="shared" si="4"/>
        <v>#N/A</v>
      </c>
    </row>
    <row r="106" spans="1:13" x14ac:dyDescent="0.25">
      <c r="A106" s="57"/>
      <c r="B106" s="41"/>
      <c r="G106" s="86"/>
      <c r="H106" s="90"/>
      <c r="I106" s="86"/>
      <c r="J106" s="86"/>
      <c r="K106" s="84"/>
      <c r="L106" s="61" t="e" cm="1">
        <f t="array" ref="L106">INDEX($E$2:$E$31,MATCH(J106,D$2:D$31,0),0)</f>
        <v>#N/A</v>
      </c>
      <c r="M106" s="61" t="e">
        <f t="shared" si="4"/>
        <v>#N/A</v>
      </c>
    </row>
    <row r="107" spans="1:13" x14ac:dyDescent="0.25">
      <c r="A107" s="57"/>
      <c r="B107" s="41"/>
      <c r="G107" s="86"/>
      <c r="H107" s="90"/>
      <c r="I107" s="86"/>
      <c r="J107" s="86"/>
      <c r="K107" s="84"/>
      <c r="L107" s="61" t="e" cm="1">
        <f t="array" ref="L107">INDEX($E$2:$E$31,MATCH(J107,D$2:D$31,0),0)</f>
        <v>#N/A</v>
      </c>
      <c r="M107" s="61" t="e">
        <f t="shared" si="4"/>
        <v>#N/A</v>
      </c>
    </row>
    <row r="108" spans="1:13" x14ac:dyDescent="0.25">
      <c r="A108" s="57"/>
      <c r="B108" s="41"/>
      <c r="G108" s="86"/>
      <c r="H108" s="90"/>
      <c r="I108" s="86"/>
      <c r="J108" s="86"/>
      <c r="K108" s="84"/>
      <c r="L108" s="61" t="e" cm="1">
        <f t="array" ref="L108">INDEX($E$2:$E$31,MATCH(J108,D$2:D$31,0),0)</f>
        <v>#N/A</v>
      </c>
      <c r="M108" s="61" t="e">
        <f t="shared" si="4"/>
        <v>#N/A</v>
      </c>
    </row>
    <row r="109" spans="1:13" x14ac:dyDescent="0.25">
      <c r="A109" s="57"/>
      <c r="B109" s="41"/>
      <c r="G109" s="86"/>
      <c r="H109" s="90"/>
      <c r="I109" s="86"/>
      <c r="J109" s="86"/>
      <c r="K109" s="84"/>
      <c r="L109" s="61" t="e" cm="1">
        <f t="array" ref="L109">INDEX($E$2:$E$31,MATCH(J109,D$2:D$31,0),0)</f>
        <v>#N/A</v>
      </c>
      <c r="M109" s="61" t="e">
        <f t="shared" si="4"/>
        <v>#N/A</v>
      </c>
    </row>
    <row r="110" spans="1:13" x14ac:dyDescent="0.25">
      <c r="A110" s="57"/>
      <c r="B110" s="41"/>
      <c r="G110" s="86"/>
      <c r="H110" s="90"/>
      <c r="I110" s="86"/>
      <c r="J110" s="86"/>
      <c r="K110" s="84"/>
      <c r="L110" s="61" t="e" cm="1">
        <f t="array" ref="L110">INDEX($E$2:$E$31,MATCH(J110,D$2:D$31,0),0)</f>
        <v>#N/A</v>
      </c>
      <c r="M110" s="61" t="e">
        <f t="shared" si="4"/>
        <v>#N/A</v>
      </c>
    </row>
    <row r="111" spans="1:13" x14ac:dyDescent="0.25">
      <c r="A111" s="57"/>
      <c r="B111" s="41"/>
      <c r="G111" s="86"/>
      <c r="H111" s="90"/>
      <c r="I111" s="86"/>
      <c r="J111" s="86"/>
      <c r="K111" s="84"/>
      <c r="L111" s="61" t="e" cm="1">
        <f t="array" ref="L111">INDEX($E$2:$E$31,MATCH(J111,D$2:D$31,0),0)</f>
        <v>#N/A</v>
      </c>
      <c r="M111" s="61" t="e">
        <f t="shared" si="4"/>
        <v>#N/A</v>
      </c>
    </row>
    <row r="112" spans="1:13" x14ac:dyDescent="0.25">
      <c r="A112" s="57"/>
      <c r="B112" s="41"/>
      <c r="G112" s="86"/>
      <c r="H112" s="90"/>
      <c r="I112" s="86"/>
      <c r="J112" s="86"/>
      <c r="K112" s="84"/>
      <c r="L112" s="61" t="e" cm="1">
        <f t="array" ref="L112">INDEX($E$2:$E$31,MATCH(J112,D$2:D$31,0),0)</f>
        <v>#N/A</v>
      </c>
      <c r="M112" s="61" t="e">
        <f t="shared" si="4"/>
        <v>#N/A</v>
      </c>
    </row>
    <row r="113" spans="1:13" x14ac:dyDescent="0.25">
      <c r="A113" s="57"/>
      <c r="B113" s="41"/>
      <c r="G113" s="86"/>
      <c r="H113" s="90"/>
      <c r="I113" s="86"/>
      <c r="J113" s="86"/>
      <c r="K113" s="84"/>
      <c r="L113" s="61" t="e" cm="1">
        <f t="array" ref="L113">INDEX($E$2:$E$31,MATCH(J113,D$2:D$31,0),0)</f>
        <v>#N/A</v>
      </c>
      <c r="M113" s="61" t="e">
        <f t="shared" si="4"/>
        <v>#N/A</v>
      </c>
    </row>
    <row r="114" spans="1:13" x14ac:dyDescent="0.25">
      <c r="A114" s="57"/>
      <c r="B114" s="41"/>
      <c r="G114" s="86"/>
      <c r="H114" s="90"/>
      <c r="I114" s="86"/>
      <c r="J114" s="86"/>
      <c r="K114" s="84"/>
      <c r="L114" s="61" t="e" cm="1">
        <f t="array" ref="L114">INDEX($E$2:$E$31,MATCH(J114,D$2:D$31,0),0)</f>
        <v>#N/A</v>
      </c>
      <c r="M114" s="61" t="e">
        <f t="shared" si="4"/>
        <v>#N/A</v>
      </c>
    </row>
    <row r="115" spans="1:13" x14ac:dyDescent="0.25">
      <c r="A115" s="57"/>
      <c r="B115" s="41"/>
      <c r="G115" s="86"/>
      <c r="H115" s="90"/>
      <c r="I115" s="86"/>
      <c r="J115" s="86"/>
      <c r="K115" s="84"/>
      <c r="L115" s="61" t="e" cm="1">
        <f t="array" ref="L115">INDEX($E$2:$E$31,MATCH(J115,D$2:D$31,0),0)</f>
        <v>#N/A</v>
      </c>
      <c r="M115" s="61" t="e">
        <f t="shared" si="4"/>
        <v>#N/A</v>
      </c>
    </row>
    <row r="116" spans="1:13" x14ac:dyDescent="0.25">
      <c r="A116" s="57"/>
      <c r="B116" s="41"/>
      <c r="G116" s="86"/>
      <c r="H116" s="90"/>
      <c r="I116" s="86"/>
      <c r="J116" s="86"/>
      <c r="K116" s="84"/>
      <c r="L116" s="61" t="e" cm="1">
        <f t="array" ref="L116">INDEX($E$2:$E$31,MATCH(J116,D$2:D$31,0),0)</f>
        <v>#N/A</v>
      </c>
      <c r="M116" s="61" t="e">
        <f t="shared" si="4"/>
        <v>#N/A</v>
      </c>
    </row>
    <row r="117" spans="1:13" x14ac:dyDescent="0.25">
      <c r="A117" s="57"/>
      <c r="B117" s="41"/>
      <c r="G117" s="86"/>
      <c r="H117" s="90"/>
      <c r="I117" s="86"/>
      <c r="J117" s="86"/>
      <c r="K117" s="84"/>
      <c r="L117" s="61" t="e" cm="1">
        <f t="array" ref="L117">INDEX($E$2:$E$31,MATCH(J117,D$2:D$31,0),0)</f>
        <v>#N/A</v>
      </c>
      <c r="M117" s="61" t="e">
        <f t="shared" si="4"/>
        <v>#N/A</v>
      </c>
    </row>
    <row r="118" spans="1:13" x14ac:dyDescent="0.25">
      <c r="A118" s="57"/>
      <c r="B118" s="41"/>
      <c r="G118" s="86"/>
      <c r="H118" s="90"/>
      <c r="I118" s="86"/>
      <c r="J118" s="86"/>
      <c r="K118" s="84"/>
      <c r="L118" s="61" t="e" cm="1">
        <f t="array" ref="L118">INDEX($E$2:$E$31,MATCH(J118,D$2:D$31,0),0)</f>
        <v>#N/A</v>
      </c>
      <c r="M118" s="61" t="e">
        <f t="shared" si="4"/>
        <v>#N/A</v>
      </c>
    </row>
    <row r="119" spans="1:13" x14ac:dyDescent="0.25">
      <c r="A119" s="57"/>
      <c r="B119" s="41"/>
      <c r="G119" s="86"/>
      <c r="H119" s="90"/>
      <c r="I119" s="86"/>
      <c r="J119" s="86"/>
      <c r="K119" s="84"/>
      <c r="L119" s="61" t="e" cm="1">
        <f t="array" ref="L119">INDEX($E$2:$E$31,MATCH(J119,D$2:D$31,0),0)</f>
        <v>#N/A</v>
      </c>
      <c r="M119" s="61" t="e">
        <f t="shared" si="4"/>
        <v>#N/A</v>
      </c>
    </row>
    <row r="120" spans="1:13" x14ac:dyDescent="0.25">
      <c r="A120" s="57"/>
      <c r="B120" s="41"/>
      <c r="G120" s="86"/>
      <c r="H120" s="90"/>
      <c r="I120" s="86"/>
      <c r="J120" s="86"/>
      <c r="K120" s="84"/>
      <c r="L120" s="61" t="e" cm="1">
        <f t="array" ref="L120">INDEX($E$2:$E$31,MATCH(J120,D$2:D$31,0),0)</f>
        <v>#N/A</v>
      </c>
      <c r="M120" s="61" t="e">
        <f t="shared" si="4"/>
        <v>#N/A</v>
      </c>
    </row>
    <row r="121" spans="1:13" x14ac:dyDescent="0.25">
      <c r="A121" s="57"/>
      <c r="B121" s="41"/>
      <c r="G121" s="86"/>
      <c r="H121" s="90"/>
      <c r="I121" s="86"/>
      <c r="J121" s="86"/>
      <c r="K121" s="84"/>
      <c r="L121" s="61" t="e" cm="1">
        <f t="array" ref="L121">INDEX($E$2:$E$31,MATCH(J121,D$2:D$31,0),0)</f>
        <v>#N/A</v>
      </c>
      <c r="M121" s="61" t="e">
        <f t="shared" si="4"/>
        <v>#N/A</v>
      </c>
    </row>
    <row r="122" spans="1:13" x14ac:dyDescent="0.25">
      <c r="A122" s="57"/>
      <c r="B122" s="41"/>
      <c r="G122" s="86"/>
      <c r="H122" s="90"/>
      <c r="I122" s="86"/>
      <c r="J122" s="86"/>
      <c r="K122" s="84"/>
      <c r="L122" s="61" t="e" cm="1">
        <f t="array" ref="L122">INDEX($E$2:$E$31,MATCH(J122,D$2:D$31,0),0)</f>
        <v>#N/A</v>
      </c>
      <c r="M122" s="61" t="e">
        <f t="shared" si="4"/>
        <v>#N/A</v>
      </c>
    </row>
    <row r="123" spans="1:13" x14ac:dyDescent="0.25">
      <c r="A123" s="57"/>
      <c r="B123" s="41"/>
      <c r="G123" s="86"/>
      <c r="H123" s="90"/>
      <c r="I123" s="86"/>
      <c r="J123" s="86"/>
      <c r="K123" s="84"/>
      <c r="L123" s="61" t="e" cm="1">
        <f t="array" ref="L123">INDEX($E$2:$E$31,MATCH(J123,D$2:D$31,0),0)</f>
        <v>#N/A</v>
      </c>
      <c r="M123" s="61" t="e">
        <f t="shared" si="4"/>
        <v>#N/A</v>
      </c>
    </row>
    <row r="124" spans="1:13" x14ac:dyDescent="0.25">
      <c r="A124" s="57"/>
      <c r="B124" s="41"/>
      <c r="G124" s="86"/>
      <c r="H124" s="90"/>
      <c r="I124" s="86"/>
      <c r="J124" s="86"/>
      <c r="K124" s="84"/>
      <c r="L124" s="61" t="e" cm="1">
        <f t="array" ref="L124">INDEX($E$2:$E$31,MATCH(J124,D$2:D$31,0),0)</f>
        <v>#N/A</v>
      </c>
      <c r="M124" s="61" t="e">
        <f t="shared" si="4"/>
        <v>#N/A</v>
      </c>
    </row>
    <row r="125" spans="1:13" x14ac:dyDescent="0.25">
      <c r="A125" s="57"/>
      <c r="B125" s="41"/>
      <c r="G125" s="86"/>
      <c r="H125" s="90"/>
      <c r="I125" s="86"/>
      <c r="J125" s="86"/>
      <c r="K125" s="84"/>
      <c r="L125" s="61" t="e" cm="1">
        <f t="array" ref="L125">INDEX($E$2:$E$31,MATCH(J125,D$2:D$31,0),0)</f>
        <v>#N/A</v>
      </c>
      <c r="M125" s="61" t="e">
        <f t="shared" si="4"/>
        <v>#N/A</v>
      </c>
    </row>
    <row r="126" spans="1:13" x14ac:dyDescent="0.25">
      <c r="A126" s="57"/>
      <c r="B126" s="41"/>
      <c r="G126" s="86"/>
      <c r="H126" s="90"/>
      <c r="I126" s="86"/>
      <c r="J126" s="86"/>
      <c r="K126" s="84"/>
      <c r="L126" s="61" t="e" cm="1">
        <f t="array" ref="L126">INDEX($E$2:$E$31,MATCH(J126,D$2:D$31,0),0)</f>
        <v>#N/A</v>
      </c>
      <c r="M126" s="61" t="e">
        <f t="shared" si="4"/>
        <v>#N/A</v>
      </c>
    </row>
    <row r="127" spans="1:13" x14ac:dyDescent="0.25">
      <c r="A127" s="57"/>
      <c r="B127" s="41"/>
      <c r="G127" s="86"/>
      <c r="H127" s="90"/>
      <c r="I127" s="86"/>
      <c r="J127" s="86"/>
      <c r="K127" s="84"/>
      <c r="L127" s="61" t="e" cm="1">
        <f t="array" ref="L127">INDEX($E$2:$E$31,MATCH(J127,D$2:D$31,0),0)</f>
        <v>#N/A</v>
      </c>
      <c r="M127" s="61" t="e">
        <f t="shared" si="4"/>
        <v>#N/A</v>
      </c>
    </row>
    <row r="128" spans="1:13" x14ac:dyDescent="0.25">
      <c r="A128" s="57"/>
      <c r="B128" s="41"/>
      <c r="G128" s="86"/>
      <c r="H128" s="90"/>
      <c r="I128" s="86"/>
      <c r="J128" s="86"/>
      <c r="K128" s="84"/>
      <c r="L128" s="61" t="e" cm="1">
        <f t="array" ref="L128">INDEX($E$2:$E$31,MATCH(J128,D$2:D$31,0),0)</f>
        <v>#N/A</v>
      </c>
      <c r="M128" s="61" t="e">
        <f t="shared" si="4"/>
        <v>#N/A</v>
      </c>
    </row>
    <row r="129" spans="1:13" x14ac:dyDescent="0.25">
      <c r="A129" s="57"/>
      <c r="B129" s="41"/>
      <c r="G129" s="86"/>
      <c r="H129" s="90"/>
      <c r="I129" s="86"/>
      <c r="J129" s="86"/>
      <c r="K129" s="84"/>
      <c r="L129" s="61" t="e" cm="1">
        <f t="array" ref="L129">INDEX($E$2:$E$31,MATCH(J129,D$2:D$31,0),0)</f>
        <v>#N/A</v>
      </c>
      <c r="M129" s="61" t="e">
        <f t="shared" si="4"/>
        <v>#N/A</v>
      </c>
    </row>
    <row r="130" spans="1:13" x14ac:dyDescent="0.25">
      <c r="A130" s="57"/>
      <c r="B130" s="41"/>
      <c r="G130" s="86"/>
      <c r="H130" s="90"/>
      <c r="I130" s="86"/>
      <c r="J130" s="86"/>
      <c r="K130" s="84"/>
      <c r="L130" s="61" t="e" cm="1">
        <f t="array" ref="L130">INDEX($E$2:$E$31,MATCH(J130,D$2:D$31,0),0)</f>
        <v>#N/A</v>
      </c>
      <c r="M130" s="61" t="e">
        <f t="shared" si="4"/>
        <v>#N/A</v>
      </c>
    </row>
    <row r="131" spans="1:13" x14ac:dyDescent="0.25">
      <c r="A131" s="57"/>
      <c r="B131" s="41"/>
      <c r="G131" s="86"/>
      <c r="H131" s="90"/>
      <c r="I131" s="86"/>
      <c r="J131" s="86"/>
      <c r="K131" s="84"/>
      <c r="L131" s="61" t="e" cm="1">
        <f t="array" ref="L131">INDEX($E$2:$E$31,MATCH(J131,D$2:D$31,0),0)</f>
        <v>#N/A</v>
      </c>
      <c r="M131" s="61" t="e">
        <f t="shared" ref="M131:M194" si="5">K131*L131</f>
        <v>#N/A</v>
      </c>
    </row>
    <row r="132" spans="1:13" x14ac:dyDescent="0.25">
      <c r="A132" s="57"/>
      <c r="B132" s="41"/>
      <c r="G132" s="86"/>
      <c r="H132" s="90"/>
      <c r="I132" s="86"/>
      <c r="J132" s="86"/>
      <c r="K132" s="84"/>
      <c r="L132" s="61" t="e" cm="1">
        <f t="array" ref="L132">INDEX($E$2:$E$31,MATCH(J132,D$2:D$31,0),0)</f>
        <v>#N/A</v>
      </c>
      <c r="M132" s="61" t="e">
        <f t="shared" si="5"/>
        <v>#N/A</v>
      </c>
    </row>
    <row r="133" spans="1:13" x14ac:dyDescent="0.25">
      <c r="G133" s="86"/>
      <c r="H133" s="90"/>
      <c r="I133" s="86"/>
      <c r="J133" s="86"/>
      <c r="K133" s="84"/>
      <c r="L133" s="61" t="e" cm="1">
        <f t="array" ref="L133">INDEX($E$2:$E$31,MATCH(J133,D$2:D$31,0),0)</f>
        <v>#N/A</v>
      </c>
      <c r="M133" s="61" t="e">
        <f t="shared" si="5"/>
        <v>#N/A</v>
      </c>
    </row>
    <row r="134" spans="1:13" x14ac:dyDescent="0.25">
      <c r="G134" s="86"/>
      <c r="H134" s="90"/>
      <c r="I134" s="86"/>
      <c r="J134" s="86"/>
      <c r="K134" s="84"/>
      <c r="L134" s="61" t="e" cm="1">
        <f t="array" ref="L134">INDEX($E$2:$E$31,MATCH(J134,D$2:D$31,0),0)</f>
        <v>#N/A</v>
      </c>
      <c r="M134" s="61" t="e">
        <f t="shared" si="5"/>
        <v>#N/A</v>
      </c>
    </row>
    <row r="135" spans="1:13" x14ac:dyDescent="0.25">
      <c r="G135" s="86"/>
      <c r="H135" s="90"/>
      <c r="I135" s="86"/>
      <c r="J135" s="86"/>
      <c r="K135" s="84"/>
      <c r="L135" s="61" t="e" cm="1">
        <f t="array" ref="L135">INDEX($E$2:$E$31,MATCH(J135,D$2:D$31,0),0)</f>
        <v>#N/A</v>
      </c>
      <c r="M135" s="61" t="e">
        <f t="shared" si="5"/>
        <v>#N/A</v>
      </c>
    </row>
    <row r="136" spans="1:13" x14ac:dyDescent="0.25">
      <c r="G136" s="86"/>
      <c r="H136" s="90"/>
      <c r="I136" s="86"/>
      <c r="J136" s="86"/>
      <c r="K136" s="84"/>
      <c r="L136" s="61" t="e" cm="1">
        <f t="array" ref="L136">INDEX($E$2:$E$31,MATCH(J136,D$2:D$31,0),0)</f>
        <v>#N/A</v>
      </c>
      <c r="M136" s="61" t="e">
        <f t="shared" si="5"/>
        <v>#N/A</v>
      </c>
    </row>
    <row r="137" spans="1:13" x14ac:dyDescent="0.25">
      <c r="G137" s="86"/>
      <c r="H137" s="90"/>
      <c r="I137" s="86"/>
      <c r="J137" s="86"/>
      <c r="K137" s="84"/>
      <c r="L137" s="61" t="e" cm="1">
        <f t="array" ref="L137">INDEX($E$2:$E$31,MATCH(J137,D$2:D$31,0),0)</f>
        <v>#N/A</v>
      </c>
      <c r="M137" s="61" t="e">
        <f t="shared" si="5"/>
        <v>#N/A</v>
      </c>
    </row>
    <row r="138" spans="1:13" x14ac:dyDescent="0.25">
      <c r="G138" s="86"/>
      <c r="H138" s="90"/>
      <c r="I138" s="86"/>
      <c r="J138" s="86"/>
      <c r="K138" s="84"/>
      <c r="L138" s="61" t="e" cm="1">
        <f t="array" ref="L138">INDEX($E$2:$E$31,MATCH(J138,D$2:D$31,0),0)</f>
        <v>#N/A</v>
      </c>
      <c r="M138" s="61" t="e">
        <f t="shared" si="5"/>
        <v>#N/A</v>
      </c>
    </row>
    <row r="139" spans="1:13" x14ac:dyDescent="0.25">
      <c r="G139" s="86"/>
      <c r="H139" s="90"/>
      <c r="I139" s="86"/>
      <c r="J139" s="86"/>
      <c r="K139" s="84"/>
      <c r="L139" s="61" t="e" cm="1">
        <f t="array" ref="L139">INDEX($E$2:$E$31,MATCH(J139,D$2:D$31,0),0)</f>
        <v>#N/A</v>
      </c>
      <c r="M139" s="61" t="e">
        <f t="shared" si="5"/>
        <v>#N/A</v>
      </c>
    </row>
    <row r="140" spans="1:13" x14ac:dyDescent="0.25">
      <c r="G140" s="86"/>
      <c r="H140" s="90"/>
      <c r="I140" s="86"/>
      <c r="J140" s="86"/>
      <c r="K140" s="84"/>
      <c r="L140" s="61" t="e" cm="1">
        <f t="array" ref="L140">INDEX($E$2:$E$31,MATCH(J140,D$2:D$31,0),0)</f>
        <v>#N/A</v>
      </c>
      <c r="M140" s="61" t="e">
        <f t="shared" si="5"/>
        <v>#N/A</v>
      </c>
    </row>
    <row r="141" spans="1:13" x14ac:dyDescent="0.25">
      <c r="G141" s="86"/>
      <c r="H141" s="90"/>
      <c r="I141" s="86"/>
      <c r="J141" s="86"/>
      <c r="K141" s="84"/>
      <c r="L141" s="61" t="e" cm="1">
        <f t="array" ref="L141">INDEX($E$2:$E$31,MATCH(J141,D$2:D$31,0),0)</f>
        <v>#N/A</v>
      </c>
      <c r="M141" s="61" t="e">
        <f t="shared" si="5"/>
        <v>#N/A</v>
      </c>
    </row>
    <row r="142" spans="1:13" x14ac:dyDescent="0.25">
      <c r="G142" s="86"/>
      <c r="H142" s="90"/>
      <c r="I142" s="86"/>
      <c r="J142" s="86"/>
      <c r="K142" s="84"/>
      <c r="L142" s="61" t="e" cm="1">
        <f t="array" ref="L142">INDEX($E$2:$E$31,MATCH(J142,D$2:D$31,0),0)</f>
        <v>#N/A</v>
      </c>
      <c r="M142" s="61" t="e">
        <f t="shared" si="5"/>
        <v>#N/A</v>
      </c>
    </row>
    <row r="143" spans="1:13" x14ac:dyDescent="0.25">
      <c r="G143" s="86"/>
      <c r="H143" s="90"/>
      <c r="I143" s="86"/>
      <c r="J143" s="86"/>
      <c r="K143" s="84"/>
      <c r="L143" s="61" t="e" cm="1">
        <f t="array" ref="L143">INDEX($E$2:$E$31,MATCH(J143,D$2:D$31,0),0)</f>
        <v>#N/A</v>
      </c>
      <c r="M143" s="61" t="e">
        <f t="shared" si="5"/>
        <v>#N/A</v>
      </c>
    </row>
    <row r="144" spans="1:13" x14ac:dyDescent="0.25">
      <c r="G144" s="86"/>
      <c r="H144" s="90"/>
      <c r="I144" s="86"/>
      <c r="J144" s="86"/>
      <c r="K144" s="84"/>
      <c r="L144" s="61" t="e" cm="1">
        <f t="array" ref="L144">INDEX($E$2:$E$31,MATCH(J144,D$2:D$31,0),0)</f>
        <v>#N/A</v>
      </c>
      <c r="M144" s="61" t="e">
        <f t="shared" si="5"/>
        <v>#N/A</v>
      </c>
    </row>
    <row r="145" spans="7:13" x14ac:dyDescent="0.25">
      <c r="G145" s="86"/>
      <c r="H145" s="90"/>
      <c r="I145" s="86"/>
      <c r="J145" s="86"/>
      <c r="K145" s="84"/>
      <c r="L145" s="61" t="e" cm="1">
        <f t="array" ref="L145">INDEX($E$2:$E$31,MATCH(J145,D$2:D$31,0),0)</f>
        <v>#N/A</v>
      </c>
      <c r="M145" s="61" t="e">
        <f t="shared" si="5"/>
        <v>#N/A</v>
      </c>
    </row>
    <row r="146" spans="7:13" x14ac:dyDescent="0.25">
      <c r="G146" s="86"/>
      <c r="H146" s="90"/>
      <c r="I146" s="86"/>
      <c r="J146" s="86"/>
      <c r="K146" s="84"/>
      <c r="L146" s="61" t="e" cm="1">
        <f t="array" ref="L146">INDEX($E$2:$E$31,MATCH(J146,D$2:D$31,0),0)</f>
        <v>#N/A</v>
      </c>
      <c r="M146" s="61" t="e">
        <f t="shared" si="5"/>
        <v>#N/A</v>
      </c>
    </row>
    <row r="147" spans="7:13" x14ac:dyDescent="0.25">
      <c r="G147" s="86"/>
      <c r="H147" s="90"/>
      <c r="I147" s="86"/>
      <c r="J147" s="86"/>
      <c r="K147" s="84"/>
      <c r="L147" s="61" t="e" cm="1">
        <f t="array" ref="L147">INDEX($E$2:$E$31,MATCH(J147,D$2:D$31,0),0)</f>
        <v>#N/A</v>
      </c>
      <c r="M147" s="61" t="e">
        <f t="shared" si="5"/>
        <v>#N/A</v>
      </c>
    </row>
    <row r="148" spans="7:13" x14ac:dyDescent="0.25">
      <c r="G148" s="86"/>
      <c r="H148" s="90"/>
      <c r="I148" s="86"/>
      <c r="J148" s="86"/>
      <c r="K148" s="84"/>
      <c r="L148" s="61" t="e" cm="1">
        <f t="array" ref="L148">INDEX($E$2:$E$31,MATCH(J148,D$2:D$31,0),0)</f>
        <v>#N/A</v>
      </c>
      <c r="M148" s="61" t="e">
        <f t="shared" si="5"/>
        <v>#N/A</v>
      </c>
    </row>
    <row r="149" spans="7:13" x14ac:dyDescent="0.25">
      <c r="G149" s="86"/>
      <c r="H149" s="90"/>
      <c r="I149" s="86"/>
      <c r="J149" s="86"/>
      <c r="K149" s="84"/>
      <c r="L149" s="61" t="e" cm="1">
        <f t="array" ref="L149">INDEX($E$2:$E$31,MATCH(J149,D$2:D$31,0),0)</f>
        <v>#N/A</v>
      </c>
      <c r="M149" s="61" t="e">
        <f t="shared" si="5"/>
        <v>#N/A</v>
      </c>
    </row>
    <row r="150" spans="7:13" x14ac:dyDescent="0.25">
      <c r="G150" s="86"/>
      <c r="H150" s="90"/>
      <c r="I150" s="86"/>
      <c r="J150" s="86"/>
      <c r="K150" s="84"/>
      <c r="L150" s="61" t="e" cm="1">
        <f t="array" ref="L150">INDEX($E$2:$E$31,MATCH(J150,D$2:D$31,0),0)</f>
        <v>#N/A</v>
      </c>
      <c r="M150" s="61" t="e">
        <f t="shared" si="5"/>
        <v>#N/A</v>
      </c>
    </row>
    <row r="151" spans="7:13" x14ac:dyDescent="0.25">
      <c r="G151" s="86"/>
      <c r="H151" s="90"/>
      <c r="I151" s="86"/>
      <c r="J151" s="86"/>
      <c r="K151" s="84"/>
      <c r="L151" s="61" t="e" cm="1">
        <f t="array" ref="L151">INDEX($E$2:$E$31,MATCH(J151,D$2:D$31,0),0)</f>
        <v>#N/A</v>
      </c>
      <c r="M151" s="61" t="e">
        <f t="shared" si="5"/>
        <v>#N/A</v>
      </c>
    </row>
    <row r="152" spans="7:13" x14ac:dyDescent="0.25">
      <c r="G152" s="86"/>
      <c r="H152" s="90"/>
      <c r="I152" s="86"/>
      <c r="J152" s="86"/>
      <c r="K152" s="84"/>
      <c r="L152" s="61" t="e" cm="1">
        <f t="array" ref="L152">INDEX($E$2:$E$31,MATCH(J152,D$2:D$31,0),0)</f>
        <v>#N/A</v>
      </c>
      <c r="M152" s="61" t="e">
        <f t="shared" si="5"/>
        <v>#N/A</v>
      </c>
    </row>
    <row r="153" spans="7:13" x14ac:dyDescent="0.25">
      <c r="G153" s="86"/>
      <c r="H153" s="90"/>
      <c r="I153" s="86"/>
      <c r="J153" s="86"/>
      <c r="K153" s="84"/>
      <c r="L153" s="61" t="e" cm="1">
        <f t="array" ref="L153">INDEX($E$2:$E$31,MATCH(J153,D$2:D$31,0),0)</f>
        <v>#N/A</v>
      </c>
      <c r="M153" s="61" t="e">
        <f t="shared" si="5"/>
        <v>#N/A</v>
      </c>
    </row>
    <row r="154" spans="7:13" x14ac:dyDescent="0.25">
      <c r="G154" s="86"/>
      <c r="H154" s="90"/>
      <c r="I154" s="86"/>
      <c r="J154" s="86"/>
      <c r="K154" s="84"/>
      <c r="L154" s="61" t="e" cm="1">
        <f t="array" ref="L154">INDEX($E$2:$E$31,MATCH(J154,D$2:D$31,0),0)</f>
        <v>#N/A</v>
      </c>
      <c r="M154" s="61" t="e">
        <f t="shared" si="5"/>
        <v>#N/A</v>
      </c>
    </row>
    <row r="155" spans="7:13" x14ac:dyDescent="0.25">
      <c r="G155" s="86"/>
      <c r="H155" s="90"/>
      <c r="I155" s="86"/>
      <c r="J155" s="86"/>
      <c r="K155" s="84"/>
      <c r="L155" s="61" t="e" cm="1">
        <f t="array" ref="L155">INDEX($E$2:$E$31,MATCH(J155,D$2:D$31,0),0)</f>
        <v>#N/A</v>
      </c>
      <c r="M155" s="61" t="e">
        <f t="shared" si="5"/>
        <v>#N/A</v>
      </c>
    </row>
    <row r="156" spans="7:13" x14ac:dyDescent="0.25">
      <c r="G156" s="86"/>
      <c r="H156" s="90"/>
      <c r="I156" s="86"/>
      <c r="J156" s="86"/>
      <c r="K156" s="84"/>
      <c r="L156" s="61" t="e" cm="1">
        <f t="array" ref="L156">INDEX($E$2:$E$31,MATCH(J156,D$2:D$31,0),0)</f>
        <v>#N/A</v>
      </c>
      <c r="M156" s="61" t="e">
        <f t="shared" si="5"/>
        <v>#N/A</v>
      </c>
    </row>
    <row r="157" spans="7:13" x14ac:dyDescent="0.25">
      <c r="G157" s="86"/>
      <c r="H157" s="90"/>
      <c r="I157" s="86"/>
      <c r="J157" s="86"/>
      <c r="K157" s="84"/>
      <c r="L157" s="61" t="e" cm="1">
        <f t="array" ref="L157">INDEX($E$2:$E$31,MATCH(J157,D$2:D$31,0),0)</f>
        <v>#N/A</v>
      </c>
      <c r="M157" s="61" t="e">
        <f t="shared" si="5"/>
        <v>#N/A</v>
      </c>
    </row>
    <row r="158" spans="7:13" x14ac:dyDescent="0.25">
      <c r="G158" s="86"/>
      <c r="H158" s="90"/>
      <c r="I158" s="86"/>
      <c r="J158" s="86"/>
      <c r="K158" s="84"/>
      <c r="L158" s="61" t="e" cm="1">
        <f t="array" ref="L158">INDEX($E$2:$E$31,MATCH(J158,D$2:D$31,0),0)</f>
        <v>#N/A</v>
      </c>
      <c r="M158" s="61" t="e">
        <f t="shared" si="5"/>
        <v>#N/A</v>
      </c>
    </row>
    <row r="159" spans="7:13" x14ac:dyDescent="0.25">
      <c r="G159" s="86"/>
      <c r="H159" s="90"/>
      <c r="I159" s="86"/>
      <c r="J159" s="86"/>
      <c r="K159" s="84"/>
      <c r="L159" s="61" t="e" cm="1">
        <f t="array" ref="L159">INDEX($E$2:$E$31,MATCH(J159,D$2:D$31,0),0)</f>
        <v>#N/A</v>
      </c>
      <c r="M159" s="61" t="e">
        <f t="shared" si="5"/>
        <v>#N/A</v>
      </c>
    </row>
    <row r="160" spans="7:13" x14ac:dyDescent="0.25">
      <c r="G160" s="86"/>
      <c r="H160" s="90"/>
      <c r="I160" s="86"/>
      <c r="J160" s="86"/>
      <c r="K160" s="84"/>
      <c r="L160" s="61" t="e" cm="1">
        <f t="array" ref="L160">INDEX($E$2:$E$31,MATCH(J160,D$2:D$31,0),0)</f>
        <v>#N/A</v>
      </c>
      <c r="M160" s="61" t="e">
        <f t="shared" si="5"/>
        <v>#N/A</v>
      </c>
    </row>
    <row r="161" spans="7:13" x14ac:dyDescent="0.25">
      <c r="G161" s="86"/>
      <c r="H161" s="90"/>
      <c r="I161" s="86"/>
      <c r="J161" s="86"/>
      <c r="K161" s="84"/>
      <c r="L161" s="61" t="e" cm="1">
        <f t="array" ref="L161">INDEX($E$2:$E$31,MATCH(J161,D$2:D$31,0),0)</f>
        <v>#N/A</v>
      </c>
      <c r="M161" s="61" t="e">
        <f t="shared" si="5"/>
        <v>#N/A</v>
      </c>
    </row>
    <row r="162" spans="7:13" x14ac:dyDescent="0.25">
      <c r="G162" s="86"/>
      <c r="H162" s="90"/>
      <c r="I162" s="86"/>
      <c r="J162" s="86"/>
      <c r="K162" s="84"/>
      <c r="L162" s="61" t="e" cm="1">
        <f t="array" ref="L162">INDEX($E$2:$E$31,MATCH(J162,D$2:D$31,0),0)</f>
        <v>#N/A</v>
      </c>
      <c r="M162" s="61" t="e">
        <f t="shared" si="5"/>
        <v>#N/A</v>
      </c>
    </row>
    <row r="163" spans="7:13" x14ac:dyDescent="0.25">
      <c r="G163" s="86"/>
      <c r="H163" s="90"/>
      <c r="I163" s="86"/>
      <c r="J163" s="86"/>
      <c r="K163" s="84"/>
      <c r="L163" s="61" t="e" cm="1">
        <f t="array" ref="L163">INDEX($E$2:$E$31,MATCH(J163,D$2:D$31,0),0)</f>
        <v>#N/A</v>
      </c>
      <c r="M163" s="61" t="e">
        <f t="shared" si="5"/>
        <v>#N/A</v>
      </c>
    </row>
    <row r="164" spans="7:13" x14ac:dyDescent="0.25">
      <c r="G164" s="86"/>
      <c r="H164" s="90"/>
      <c r="I164" s="86"/>
      <c r="J164" s="86"/>
      <c r="K164" s="84"/>
      <c r="L164" s="61" t="e" cm="1">
        <f t="array" ref="L164">INDEX($E$2:$E$31,MATCH(J164,D$2:D$31,0),0)</f>
        <v>#N/A</v>
      </c>
      <c r="M164" s="61" t="e">
        <f t="shared" si="5"/>
        <v>#N/A</v>
      </c>
    </row>
    <row r="165" spans="7:13" x14ac:dyDescent="0.25">
      <c r="G165" s="86"/>
      <c r="H165" s="90"/>
      <c r="I165" s="86"/>
      <c r="J165" s="86"/>
      <c r="K165" s="84"/>
      <c r="L165" s="61" t="e" cm="1">
        <f t="array" ref="L165">INDEX($E$2:$E$31,MATCH(J165,D$2:D$31,0),0)</f>
        <v>#N/A</v>
      </c>
      <c r="M165" s="61" t="e">
        <f t="shared" si="5"/>
        <v>#N/A</v>
      </c>
    </row>
    <row r="166" spans="7:13" x14ac:dyDescent="0.25">
      <c r="G166" s="86"/>
      <c r="H166" s="90"/>
      <c r="I166" s="86"/>
      <c r="J166" s="86"/>
      <c r="K166" s="84"/>
      <c r="L166" s="61" t="e" cm="1">
        <f t="array" ref="L166">INDEX($E$2:$E$31,MATCH(J166,D$2:D$31,0),0)</f>
        <v>#N/A</v>
      </c>
      <c r="M166" s="61" t="e">
        <f t="shared" si="5"/>
        <v>#N/A</v>
      </c>
    </row>
    <row r="167" spans="7:13" x14ac:dyDescent="0.25">
      <c r="G167" s="86"/>
      <c r="H167" s="90"/>
      <c r="I167" s="86"/>
      <c r="J167" s="86"/>
      <c r="K167" s="84"/>
      <c r="L167" s="61" t="e" cm="1">
        <f t="array" ref="L167">INDEX($E$2:$E$31,MATCH(J167,D$2:D$31,0),0)</f>
        <v>#N/A</v>
      </c>
      <c r="M167" s="61" t="e">
        <f t="shared" si="5"/>
        <v>#N/A</v>
      </c>
    </row>
    <row r="168" spans="7:13" x14ac:dyDescent="0.25">
      <c r="G168" s="86"/>
      <c r="H168" s="90"/>
      <c r="I168" s="86"/>
      <c r="J168" s="86"/>
      <c r="K168" s="84"/>
      <c r="L168" s="61" t="e" cm="1">
        <f t="array" ref="L168">INDEX($E$2:$E$31,MATCH(J168,D$2:D$31,0),0)</f>
        <v>#N/A</v>
      </c>
      <c r="M168" s="61" t="e">
        <f t="shared" si="5"/>
        <v>#N/A</v>
      </c>
    </row>
    <row r="169" spans="7:13" x14ac:dyDescent="0.25">
      <c r="G169" s="86"/>
      <c r="H169" s="90"/>
      <c r="I169" s="86"/>
      <c r="J169" s="86"/>
      <c r="K169" s="84"/>
      <c r="L169" s="61" t="e" cm="1">
        <f t="array" ref="L169">INDEX($E$2:$E$31,MATCH(J169,D$2:D$31,0),0)</f>
        <v>#N/A</v>
      </c>
      <c r="M169" s="61" t="e">
        <f t="shared" si="5"/>
        <v>#N/A</v>
      </c>
    </row>
    <row r="170" spans="7:13" x14ac:dyDescent="0.25">
      <c r="G170" s="86"/>
      <c r="H170" s="90"/>
      <c r="I170" s="86"/>
      <c r="J170" s="86"/>
      <c r="K170" s="84"/>
      <c r="L170" s="61" t="e" cm="1">
        <f t="array" ref="L170">INDEX($E$2:$E$31,MATCH(J170,D$2:D$31,0),0)</f>
        <v>#N/A</v>
      </c>
      <c r="M170" s="61" t="e">
        <f t="shared" si="5"/>
        <v>#N/A</v>
      </c>
    </row>
    <row r="171" spans="7:13" x14ac:dyDescent="0.25">
      <c r="G171" s="86"/>
      <c r="H171" s="90"/>
      <c r="I171" s="86"/>
      <c r="J171" s="86"/>
      <c r="K171" s="84"/>
      <c r="L171" s="61" t="e" cm="1">
        <f t="array" ref="L171">INDEX($E$2:$E$31,MATCH(J171,D$2:D$31,0),0)</f>
        <v>#N/A</v>
      </c>
      <c r="M171" s="61" t="e">
        <f t="shared" si="5"/>
        <v>#N/A</v>
      </c>
    </row>
    <row r="172" spans="7:13" x14ac:dyDescent="0.25">
      <c r="G172" s="86"/>
      <c r="H172" s="90"/>
      <c r="I172" s="86"/>
      <c r="J172" s="86"/>
      <c r="K172" s="84"/>
      <c r="L172" s="61" t="e" cm="1">
        <f t="array" ref="L172">INDEX($E$2:$E$31,MATCH(J172,D$2:D$31,0),0)</f>
        <v>#N/A</v>
      </c>
      <c r="M172" s="61" t="e">
        <f t="shared" si="5"/>
        <v>#N/A</v>
      </c>
    </row>
    <row r="173" spans="7:13" x14ac:dyDescent="0.25">
      <c r="G173" s="86"/>
      <c r="H173" s="90"/>
      <c r="I173" s="86"/>
      <c r="J173" s="86"/>
      <c r="K173" s="84"/>
      <c r="L173" s="61" t="e" cm="1">
        <f t="array" ref="L173">INDEX($E$2:$E$31,MATCH(J173,D$2:D$31,0),0)</f>
        <v>#N/A</v>
      </c>
      <c r="M173" s="61" t="e">
        <f t="shared" si="5"/>
        <v>#N/A</v>
      </c>
    </row>
    <row r="174" spans="7:13" x14ac:dyDescent="0.25">
      <c r="G174" s="86"/>
      <c r="H174" s="90"/>
      <c r="I174" s="86"/>
      <c r="J174" s="86"/>
      <c r="K174" s="84"/>
      <c r="L174" s="61" t="e" cm="1">
        <f t="array" ref="L174">INDEX($E$2:$E$31,MATCH(J174,D$2:D$31,0),0)</f>
        <v>#N/A</v>
      </c>
      <c r="M174" s="61" t="e">
        <f t="shared" si="5"/>
        <v>#N/A</v>
      </c>
    </row>
    <row r="175" spans="7:13" x14ac:dyDescent="0.25">
      <c r="G175" s="86"/>
      <c r="H175" s="90"/>
      <c r="I175" s="86"/>
      <c r="J175" s="86"/>
      <c r="K175" s="84"/>
      <c r="L175" s="61" t="e" cm="1">
        <f t="array" ref="L175">INDEX($E$2:$E$31,MATCH(J175,D$2:D$31,0),0)</f>
        <v>#N/A</v>
      </c>
      <c r="M175" s="61" t="e">
        <f t="shared" si="5"/>
        <v>#N/A</v>
      </c>
    </row>
    <row r="176" spans="7:13" x14ac:dyDescent="0.25">
      <c r="G176" s="86"/>
      <c r="H176" s="90"/>
      <c r="I176" s="86"/>
      <c r="J176" s="86"/>
      <c r="K176" s="84"/>
      <c r="L176" s="61" t="e" cm="1">
        <f t="array" ref="L176">INDEX($E$2:$E$31,MATCH(J176,D$2:D$31,0),0)</f>
        <v>#N/A</v>
      </c>
      <c r="M176" s="61" t="e">
        <f t="shared" si="5"/>
        <v>#N/A</v>
      </c>
    </row>
    <row r="177" spans="7:13" x14ac:dyDescent="0.25">
      <c r="G177" s="86"/>
      <c r="H177" s="90"/>
      <c r="I177" s="86"/>
      <c r="J177" s="86"/>
      <c r="K177" s="84"/>
      <c r="L177" s="61" t="e" cm="1">
        <f t="array" ref="L177">INDEX($E$2:$E$31,MATCH(J177,D$2:D$31,0),0)</f>
        <v>#N/A</v>
      </c>
      <c r="M177" s="61" t="e">
        <f t="shared" si="5"/>
        <v>#N/A</v>
      </c>
    </row>
    <row r="178" spans="7:13" x14ac:dyDescent="0.25">
      <c r="G178" s="86"/>
      <c r="H178" s="90"/>
      <c r="I178" s="86"/>
      <c r="J178" s="86"/>
      <c r="K178" s="84"/>
      <c r="L178" s="61" t="e" cm="1">
        <f t="array" ref="L178">INDEX($E$2:$E$31,MATCH(J178,D$2:D$31,0),0)</f>
        <v>#N/A</v>
      </c>
      <c r="M178" s="61" t="e">
        <f t="shared" si="5"/>
        <v>#N/A</v>
      </c>
    </row>
    <row r="179" spans="7:13" x14ac:dyDescent="0.25">
      <c r="G179" s="86"/>
      <c r="H179" s="90"/>
      <c r="I179" s="86"/>
      <c r="J179" s="86"/>
      <c r="K179" s="84"/>
      <c r="L179" s="61" t="e" cm="1">
        <f t="array" ref="L179">INDEX($E$2:$E$31,MATCH(J179,D$2:D$31,0),0)</f>
        <v>#N/A</v>
      </c>
      <c r="M179" s="61" t="e">
        <f t="shared" si="5"/>
        <v>#N/A</v>
      </c>
    </row>
    <row r="180" spans="7:13" x14ac:dyDescent="0.25">
      <c r="G180" s="86"/>
      <c r="H180" s="90"/>
      <c r="I180" s="86"/>
      <c r="J180" s="86"/>
      <c r="K180" s="84"/>
      <c r="L180" s="61" t="e" cm="1">
        <f t="array" ref="L180">INDEX($E$2:$E$31,MATCH(J180,D$2:D$31,0),0)</f>
        <v>#N/A</v>
      </c>
      <c r="M180" s="61" t="e">
        <f t="shared" si="5"/>
        <v>#N/A</v>
      </c>
    </row>
    <row r="181" spans="7:13" x14ac:dyDescent="0.25">
      <c r="G181" s="86"/>
      <c r="H181" s="90"/>
      <c r="I181" s="86"/>
      <c r="J181" s="86"/>
      <c r="K181" s="84"/>
      <c r="L181" s="61" t="e" cm="1">
        <f t="array" ref="L181">INDEX($E$2:$E$31,MATCH(J181,D$2:D$31,0),0)</f>
        <v>#N/A</v>
      </c>
      <c r="M181" s="61" t="e">
        <f t="shared" si="5"/>
        <v>#N/A</v>
      </c>
    </row>
    <row r="182" spans="7:13" x14ac:dyDescent="0.25">
      <c r="G182" s="86"/>
      <c r="H182" s="90"/>
      <c r="I182" s="86"/>
      <c r="J182" s="86"/>
      <c r="K182" s="84"/>
      <c r="L182" s="61" t="e" cm="1">
        <f t="array" ref="L182">INDEX($E$2:$E$31,MATCH(J182,D$2:D$31,0),0)</f>
        <v>#N/A</v>
      </c>
      <c r="M182" s="61" t="e">
        <f t="shared" si="5"/>
        <v>#N/A</v>
      </c>
    </row>
    <row r="183" spans="7:13" x14ac:dyDescent="0.25">
      <c r="G183" s="86"/>
      <c r="H183" s="90"/>
      <c r="I183" s="86"/>
      <c r="J183" s="86"/>
      <c r="K183" s="84"/>
      <c r="L183" s="61" t="e" cm="1">
        <f t="array" ref="L183">INDEX($E$2:$E$31,MATCH(J183,D$2:D$31,0),0)</f>
        <v>#N/A</v>
      </c>
      <c r="M183" s="61" t="e">
        <f t="shared" si="5"/>
        <v>#N/A</v>
      </c>
    </row>
    <row r="184" spans="7:13" x14ac:dyDescent="0.25">
      <c r="G184" s="86"/>
      <c r="H184" s="90"/>
      <c r="I184" s="86"/>
      <c r="J184" s="86"/>
      <c r="K184" s="84"/>
      <c r="L184" s="61" t="e" cm="1">
        <f t="array" ref="L184">INDEX($E$2:$E$31,MATCH(J184,D$2:D$31,0),0)</f>
        <v>#N/A</v>
      </c>
      <c r="M184" s="61" t="e">
        <f t="shared" si="5"/>
        <v>#N/A</v>
      </c>
    </row>
    <row r="185" spans="7:13" x14ac:dyDescent="0.25">
      <c r="G185" s="86"/>
      <c r="H185" s="90"/>
      <c r="I185" s="86"/>
      <c r="J185" s="86"/>
      <c r="K185" s="84"/>
      <c r="L185" s="61" t="e" cm="1">
        <f t="array" ref="L185">INDEX($E$2:$E$31,MATCH(J185,D$2:D$31,0),0)</f>
        <v>#N/A</v>
      </c>
      <c r="M185" s="61" t="e">
        <f t="shared" si="5"/>
        <v>#N/A</v>
      </c>
    </row>
    <row r="186" spans="7:13" x14ac:dyDescent="0.25">
      <c r="G186" s="86"/>
      <c r="H186" s="90"/>
      <c r="I186" s="86"/>
      <c r="J186" s="86"/>
      <c r="K186" s="84"/>
      <c r="L186" s="61" t="e" cm="1">
        <f t="array" ref="L186">INDEX($E$2:$E$31,MATCH(J186,D$2:D$31,0),0)</f>
        <v>#N/A</v>
      </c>
      <c r="M186" s="61" t="e">
        <f t="shared" si="5"/>
        <v>#N/A</v>
      </c>
    </row>
    <row r="187" spans="7:13" x14ac:dyDescent="0.25">
      <c r="G187" s="86"/>
      <c r="H187" s="90"/>
      <c r="I187" s="86"/>
      <c r="J187" s="86"/>
      <c r="K187" s="84"/>
      <c r="L187" s="61" t="e" cm="1">
        <f t="array" ref="L187">INDEX($E$2:$E$31,MATCH(J187,D$2:D$31,0),0)</f>
        <v>#N/A</v>
      </c>
      <c r="M187" s="61" t="e">
        <f t="shared" si="5"/>
        <v>#N/A</v>
      </c>
    </row>
    <row r="188" spans="7:13" x14ac:dyDescent="0.25">
      <c r="G188" s="86"/>
      <c r="H188" s="90"/>
      <c r="I188" s="86"/>
      <c r="J188" s="86"/>
      <c r="K188" s="84"/>
      <c r="L188" s="61" t="e" cm="1">
        <f t="array" ref="L188">INDEX($E$2:$E$31,MATCH(J188,D$2:D$31,0),0)</f>
        <v>#N/A</v>
      </c>
      <c r="M188" s="61" t="e">
        <f t="shared" si="5"/>
        <v>#N/A</v>
      </c>
    </row>
    <row r="189" spans="7:13" x14ac:dyDescent="0.25">
      <c r="G189" s="86"/>
      <c r="H189" s="90"/>
      <c r="I189" s="86"/>
      <c r="J189" s="86"/>
      <c r="K189" s="84"/>
      <c r="L189" s="61" t="e" cm="1">
        <f t="array" ref="L189">INDEX($E$2:$E$31,MATCH(J189,D$2:D$31,0),0)</f>
        <v>#N/A</v>
      </c>
      <c r="M189" s="61" t="e">
        <f t="shared" si="5"/>
        <v>#N/A</v>
      </c>
    </row>
    <row r="190" spans="7:13" x14ac:dyDescent="0.25">
      <c r="G190" s="86"/>
      <c r="H190" s="90"/>
      <c r="I190" s="86"/>
      <c r="J190" s="86"/>
      <c r="K190" s="84"/>
      <c r="L190" s="61" t="e" cm="1">
        <f t="array" ref="L190">INDEX($E$2:$E$31,MATCH(J190,D$2:D$31,0),0)</f>
        <v>#N/A</v>
      </c>
      <c r="M190" s="61" t="e">
        <f t="shared" si="5"/>
        <v>#N/A</v>
      </c>
    </row>
    <row r="191" spans="7:13" x14ac:dyDescent="0.25">
      <c r="G191" s="86"/>
      <c r="H191" s="90"/>
      <c r="I191" s="86"/>
      <c r="J191" s="86"/>
      <c r="K191" s="84"/>
      <c r="L191" s="61" t="e" cm="1">
        <f t="array" ref="L191">INDEX($E$2:$E$31,MATCH(J191,D$2:D$31,0),0)</f>
        <v>#N/A</v>
      </c>
      <c r="M191" s="61" t="e">
        <f t="shared" si="5"/>
        <v>#N/A</v>
      </c>
    </row>
    <row r="192" spans="7:13" x14ac:dyDescent="0.25">
      <c r="G192" s="86"/>
      <c r="H192" s="90"/>
      <c r="I192" s="86"/>
      <c r="J192" s="86"/>
      <c r="K192" s="84"/>
      <c r="L192" s="61" t="e" cm="1">
        <f t="array" ref="L192">INDEX($E$2:$E$31,MATCH(J192,D$2:D$31,0),0)</f>
        <v>#N/A</v>
      </c>
      <c r="M192" s="61" t="e">
        <f t="shared" si="5"/>
        <v>#N/A</v>
      </c>
    </row>
    <row r="193" spans="7:13" x14ac:dyDescent="0.25">
      <c r="G193" s="86"/>
      <c r="H193" s="90"/>
      <c r="I193" s="86"/>
      <c r="J193" s="86"/>
      <c r="K193" s="84"/>
      <c r="L193" s="61" t="e" cm="1">
        <f t="array" ref="L193">INDEX($E$2:$E$31,MATCH(J193,D$2:D$31,0),0)</f>
        <v>#N/A</v>
      </c>
      <c r="M193" s="61" t="e">
        <f t="shared" si="5"/>
        <v>#N/A</v>
      </c>
    </row>
    <row r="194" spans="7:13" x14ac:dyDescent="0.25">
      <c r="G194" s="86"/>
      <c r="H194" s="90"/>
      <c r="I194" s="86"/>
      <c r="J194" s="86"/>
      <c r="K194" s="84"/>
      <c r="L194" s="61" t="e" cm="1">
        <f t="array" ref="L194">INDEX($E$2:$E$31,MATCH(J194,D$2:D$31,0),0)</f>
        <v>#N/A</v>
      </c>
      <c r="M194" s="61" t="e">
        <f t="shared" si="5"/>
        <v>#N/A</v>
      </c>
    </row>
    <row r="195" spans="7:13" x14ac:dyDescent="0.25">
      <c r="G195" s="86"/>
      <c r="H195" s="90"/>
      <c r="I195" s="86"/>
      <c r="J195" s="86"/>
      <c r="K195" s="84"/>
      <c r="L195" s="61" t="e" cm="1">
        <f t="array" ref="L195">INDEX($E$2:$E$31,MATCH(J195,D$2:D$31,0),0)</f>
        <v>#N/A</v>
      </c>
      <c r="M195" s="61" t="e">
        <f t="shared" ref="M195:M200" si="6">K195*L195</f>
        <v>#N/A</v>
      </c>
    </row>
    <row r="196" spans="7:13" x14ac:dyDescent="0.25">
      <c r="G196" s="86"/>
      <c r="H196" s="90"/>
      <c r="I196" s="86"/>
      <c r="J196" s="86"/>
      <c r="K196" s="84"/>
      <c r="L196" s="61" t="e" cm="1">
        <f t="array" ref="L196">INDEX($E$2:$E$31,MATCH(J196,D$2:D$31,0),0)</f>
        <v>#N/A</v>
      </c>
      <c r="M196" s="61" t="e">
        <f t="shared" si="6"/>
        <v>#N/A</v>
      </c>
    </row>
    <row r="197" spans="7:13" x14ac:dyDescent="0.25">
      <c r="G197" s="86"/>
      <c r="H197" s="90"/>
      <c r="I197" s="86"/>
      <c r="J197" s="86"/>
      <c r="K197" s="84"/>
      <c r="L197" s="61" t="e" cm="1">
        <f t="array" ref="L197">INDEX($E$2:$E$31,MATCH(J197,D$2:D$31,0),0)</f>
        <v>#N/A</v>
      </c>
      <c r="M197" s="61" t="e">
        <f t="shared" si="6"/>
        <v>#N/A</v>
      </c>
    </row>
    <row r="198" spans="7:13" x14ac:dyDescent="0.25">
      <c r="G198" s="86"/>
      <c r="H198" s="90"/>
      <c r="I198" s="86"/>
      <c r="J198" s="86"/>
      <c r="K198" s="84"/>
      <c r="L198" s="61" t="e" cm="1">
        <f t="array" ref="L198">INDEX($E$2:$E$31,MATCH(J198,D$2:D$31,0),0)</f>
        <v>#N/A</v>
      </c>
      <c r="M198" s="61" t="e">
        <f t="shared" si="6"/>
        <v>#N/A</v>
      </c>
    </row>
    <row r="199" spans="7:13" x14ac:dyDescent="0.25">
      <c r="G199" s="86"/>
      <c r="H199" s="90"/>
      <c r="I199" s="86"/>
      <c r="J199" s="86"/>
      <c r="K199" s="84"/>
      <c r="L199" s="61" t="e" cm="1">
        <f t="array" ref="L199">INDEX($E$2:$E$31,MATCH(J199,D$2:D$31,0),0)</f>
        <v>#N/A</v>
      </c>
      <c r="M199" s="61" t="e">
        <f t="shared" si="6"/>
        <v>#N/A</v>
      </c>
    </row>
    <row r="200" spans="7:13" x14ac:dyDescent="0.25">
      <c r="G200" s="87"/>
      <c r="H200" s="89"/>
      <c r="I200" s="87"/>
      <c r="J200" s="87"/>
      <c r="K200" s="89"/>
      <c r="L200" s="62" t="e" cm="1">
        <f t="array" ref="L200">INDEX($E$2:$E$31,MATCH(J200,D$2:D$31,0),0)</f>
        <v>#N/A</v>
      </c>
      <c r="M200" s="62" t="e">
        <f t="shared" si="6"/>
        <v>#N/A</v>
      </c>
    </row>
  </sheetData>
  <mergeCells count="6">
    <mergeCell ref="O31:R31"/>
    <mergeCell ref="S43:S44"/>
    <mergeCell ref="O33:S34"/>
    <mergeCell ref="S35:S36"/>
    <mergeCell ref="S37:S38"/>
    <mergeCell ref="S39:S40"/>
  </mergeCells>
  <phoneticPr fontId="27" type="noConversion"/>
  <dataValidations count="4">
    <dataValidation type="list" allowBlank="1" showInputMessage="1" showErrorMessage="1" sqref="G3:G200" xr:uid="{86BBC34C-66B4-42E7-BC6E-3A8DFB5ABBC4}">
      <formula1>$A$3:$A$17</formula1>
    </dataValidation>
    <dataValidation type="list" allowBlank="1" showInputMessage="1" showErrorMessage="1" sqref="G2" xr:uid="{2234D956-8D2C-46B2-B25B-97530AA21590}">
      <formula1>$A$3:$A$51</formula1>
    </dataValidation>
    <dataValidation type="list" allowBlank="1" showInputMessage="1" showErrorMessage="1" sqref="J2:J200" xr:uid="{7F74F020-2CF3-43ED-BCE9-36AA59230075}">
      <formula1>$D$2:$D$31</formula1>
    </dataValidation>
    <dataValidation type="list" allowBlank="1" showInputMessage="1" showErrorMessage="1" sqref="I2:I200" xr:uid="{D988ACA7-AA62-4822-A732-173D45B42CA9}">
      <formula1>$C$2:$C$17</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442E-F4F5-47A7-8DE8-222D299F77C6}">
  <sheetPr>
    <pageSetUpPr fitToPage="1"/>
  </sheetPr>
  <dimension ref="B1:H57"/>
  <sheetViews>
    <sheetView tabSelected="1" topLeftCell="A23" workbookViewId="0">
      <selection activeCell="F30" sqref="F30"/>
    </sheetView>
  </sheetViews>
  <sheetFormatPr baseColWidth="10" defaultColWidth="11.42578125" defaultRowHeight="15.75" x14ac:dyDescent="0.25"/>
  <cols>
    <col min="1" max="1" width="11.42578125" style="21"/>
    <col min="2" max="2" width="37" style="21" customWidth="1"/>
    <col min="3" max="3" width="14.140625" style="21" bestFit="1" customWidth="1"/>
    <col min="4" max="4" width="38.42578125" style="21" customWidth="1"/>
    <col min="5" max="6" width="11.42578125" style="21"/>
    <col min="7" max="7" width="106.42578125" style="21" customWidth="1"/>
    <col min="8" max="8" width="34.28515625" style="21" customWidth="1"/>
    <col min="9" max="16384" width="11.42578125" style="21"/>
  </cols>
  <sheetData>
    <row r="1" spans="2:8" x14ac:dyDescent="0.25">
      <c r="B1" s="139" t="s">
        <v>66</v>
      </c>
      <c r="C1" s="140"/>
      <c r="D1" s="140"/>
      <c r="E1" s="141"/>
      <c r="G1" s="135" t="s">
        <v>67</v>
      </c>
      <c r="H1" s="7"/>
    </row>
    <row r="2" spans="2:8" ht="28.5" customHeight="1" x14ac:dyDescent="0.25">
      <c r="B2" s="142"/>
      <c r="C2" s="125"/>
      <c r="D2" s="125"/>
      <c r="E2" s="143"/>
      <c r="G2" s="136"/>
      <c r="H2" s="7"/>
    </row>
    <row r="3" spans="2:8" ht="18.75" customHeight="1" x14ac:dyDescent="0.25">
      <c r="B3" s="8" t="s">
        <v>1</v>
      </c>
      <c r="C3" s="9" t="s">
        <v>2</v>
      </c>
      <c r="D3" s="8" t="s">
        <v>3</v>
      </c>
      <c r="E3" s="9" t="s">
        <v>2</v>
      </c>
      <c r="G3" s="138" t="s">
        <v>68</v>
      </c>
      <c r="H3" s="5"/>
    </row>
    <row r="4" spans="2:8" ht="18.75" customHeight="1" x14ac:dyDescent="0.25">
      <c r="B4" s="145" t="s">
        <v>69</v>
      </c>
      <c r="C4" s="146"/>
      <c r="D4" s="147" t="s">
        <v>70</v>
      </c>
      <c r="E4" s="146"/>
      <c r="G4" s="138"/>
      <c r="H4" s="5"/>
    </row>
    <row r="5" spans="2:8" x14ac:dyDescent="0.25">
      <c r="B5" s="10" t="s">
        <v>4</v>
      </c>
      <c r="C5" s="17">
        <f>SUM(C6:C8)</f>
        <v>0</v>
      </c>
      <c r="D5" s="10" t="s">
        <v>5</v>
      </c>
      <c r="E5" s="17">
        <f>SUM(E6:E8)</f>
        <v>0</v>
      </c>
      <c r="G5" s="152"/>
      <c r="H5" s="5"/>
    </row>
    <row r="6" spans="2:8" ht="22.5" customHeight="1" x14ac:dyDescent="0.25">
      <c r="B6" s="1" t="s">
        <v>6</v>
      </c>
      <c r="C6" s="73"/>
      <c r="D6" s="1" t="s">
        <v>7</v>
      </c>
      <c r="E6" s="76"/>
      <c r="G6" s="152"/>
      <c r="H6" s="5"/>
    </row>
    <row r="7" spans="2:8" x14ac:dyDescent="0.25">
      <c r="B7" s="1" t="s">
        <v>84</v>
      </c>
      <c r="C7" s="73"/>
      <c r="D7" s="1" t="s">
        <v>8</v>
      </c>
      <c r="E7" s="73"/>
      <c r="G7" s="152"/>
      <c r="H7" s="5"/>
    </row>
    <row r="8" spans="2:8" x14ac:dyDescent="0.25">
      <c r="B8" s="2" t="s">
        <v>85</v>
      </c>
      <c r="C8" s="75"/>
      <c r="D8" s="1" t="s">
        <v>9</v>
      </c>
      <c r="E8" s="77"/>
      <c r="G8" s="91" t="s">
        <v>71</v>
      </c>
      <c r="H8" s="5"/>
    </row>
    <row r="9" spans="2:8" x14ac:dyDescent="0.25">
      <c r="B9" s="10" t="s">
        <v>10</v>
      </c>
      <c r="C9" s="17">
        <f>SUM(C10:C14)</f>
        <v>0</v>
      </c>
      <c r="D9" s="10" t="s">
        <v>11</v>
      </c>
      <c r="E9" s="17">
        <f>E10+E14+E16+E21+E24</f>
        <v>0</v>
      </c>
      <c r="G9" s="153"/>
      <c r="H9" s="5"/>
    </row>
    <row r="10" spans="2:8" x14ac:dyDescent="0.25">
      <c r="B10" s="1" t="s">
        <v>13</v>
      </c>
      <c r="C10" s="73"/>
      <c r="D10" s="3" t="s">
        <v>12</v>
      </c>
      <c r="E10" s="19">
        <f>SUM(E11:E13)</f>
        <v>0</v>
      </c>
      <c r="G10" s="153"/>
      <c r="H10" s="5"/>
    </row>
    <row r="11" spans="2:8" x14ac:dyDescent="0.25">
      <c r="B11" s="1" t="s">
        <v>14</v>
      </c>
      <c r="C11" s="73"/>
      <c r="D11" s="74" t="s">
        <v>138</v>
      </c>
      <c r="E11" s="73"/>
      <c r="G11" s="153"/>
      <c r="H11" s="5"/>
    </row>
    <row r="12" spans="2:8" x14ac:dyDescent="0.25">
      <c r="B12" s="1" t="s">
        <v>15</v>
      </c>
      <c r="C12" s="73"/>
      <c r="D12" s="74" t="s">
        <v>203</v>
      </c>
      <c r="E12" s="73"/>
      <c r="G12" s="153"/>
      <c r="H12" s="5"/>
    </row>
    <row r="13" spans="2:8" x14ac:dyDescent="0.25">
      <c r="B13" s="1" t="s">
        <v>17</v>
      </c>
      <c r="C13" s="73"/>
      <c r="D13" s="93"/>
      <c r="E13" s="93"/>
      <c r="G13" s="153"/>
      <c r="H13" s="5"/>
    </row>
    <row r="14" spans="2:8" x14ac:dyDescent="0.25">
      <c r="B14" s="1"/>
      <c r="C14" s="73"/>
      <c r="D14" s="3" t="s">
        <v>16</v>
      </c>
      <c r="E14" s="19">
        <f>E15</f>
        <v>0</v>
      </c>
      <c r="G14" s="91" t="s">
        <v>72</v>
      </c>
    </row>
    <row r="15" spans="2:8" x14ac:dyDescent="0.25">
      <c r="B15" s="10" t="s">
        <v>19</v>
      </c>
      <c r="C15" s="17">
        <f>SUM(C16:C20)</f>
        <v>0</v>
      </c>
      <c r="D15" s="93"/>
      <c r="E15" s="93"/>
      <c r="G15" s="153"/>
    </row>
    <row r="16" spans="2:8" ht="15.75" customHeight="1" x14ac:dyDescent="0.25">
      <c r="B16" s="71" t="s">
        <v>20</v>
      </c>
      <c r="C16" s="73"/>
      <c r="D16" s="3" t="s">
        <v>18</v>
      </c>
      <c r="E16" s="19">
        <f>SUM(E17:E20)</f>
        <v>0</v>
      </c>
      <c r="G16" s="153"/>
    </row>
    <row r="17" spans="2:7" x14ac:dyDescent="0.25">
      <c r="B17" s="1" t="s">
        <v>21</v>
      </c>
      <c r="C17" s="73"/>
      <c r="D17" s="2" t="s">
        <v>197</v>
      </c>
      <c r="E17" s="73"/>
      <c r="G17" s="153"/>
    </row>
    <row r="18" spans="2:7" x14ac:dyDescent="0.25">
      <c r="B18" s="1" t="s">
        <v>23</v>
      </c>
      <c r="C18" s="73"/>
      <c r="D18" s="2" t="s">
        <v>198</v>
      </c>
      <c r="E18" s="93"/>
      <c r="G18" s="153"/>
    </row>
    <row r="19" spans="2:7" ht="15.75" customHeight="1" x14ac:dyDescent="0.25">
      <c r="B19" s="1" t="s">
        <v>112</v>
      </c>
      <c r="C19" s="73"/>
      <c r="D19" s="2" t="s">
        <v>137</v>
      </c>
      <c r="E19" s="18"/>
      <c r="G19" s="153"/>
    </row>
    <row r="20" spans="2:7" x14ac:dyDescent="0.25">
      <c r="B20" s="1"/>
      <c r="C20" s="73"/>
      <c r="D20" s="93"/>
      <c r="E20" s="93"/>
      <c r="G20" s="153"/>
    </row>
    <row r="21" spans="2:7" x14ac:dyDescent="0.25">
      <c r="B21" s="10" t="s">
        <v>24</v>
      </c>
      <c r="C21" s="17">
        <f>SUM(C22:C23)</f>
        <v>0</v>
      </c>
      <c r="D21" s="3" t="s">
        <v>22</v>
      </c>
      <c r="E21" s="19">
        <f>SUM(E22:E23)</f>
        <v>0</v>
      </c>
      <c r="G21" s="153"/>
    </row>
    <row r="22" spans="2:7" ht="15.75" customHeight="1" x14ac:dyDescent="0.25">
      <c r="B22" s="1" t="s">
        <v>25</v>
      </c>
      <c r="C22" s="73"/>
      <c r="D22" s="6"/>
      <c r="E22" s="96"/>
      <c r="G22" s="153"/>
    </row>
    <row r="23" spans="2:7" x14ac:dyDescent="0.25">
      <c r="B23" s="1" t="s">
        <v>26</v>
      </c>
      <c r="C23" s="73"/>
      <c r="D23" s="70"/>
      <c r="E23" s="93"/>
      <c r="G23" s="153"/>
    </row>
    <row r="24" spans="2:7" x14ac:dyDescent="0.25">
      <c r="B24" s="10" t="s">
        <v>27</v>
      </c>
      <c r="C24" s="17">
        <f>SUM(C25:C28)</f>
        <v>0</v>
      </c>
      <c r="D24" s="3" t="s">
        <v>201</v>
      </c>
      <c r="E24" s="19">
        <f>SUM(E25:E26)</f>
        <v>0</v>
      </c>
      <c r="G24" s="153"/>
    </row>
    <row r="25" spans="2:7" x14ac:dyDescent="0.25">
      <c r="B25" s="1" t="s">
        <v>28</v>
      </c>
      <c r="C25" s="73"/>
      <c r="D25" s="12"/>
      <c r="E25" s="73"/>
      <c r="G25" s="153"/>
    </row>
    <row r="26" spans="2:7" x14ac:dyDescent="0.25">
      <c r="B26" s="1" t="s">
        <v>30</v>
      </c>
      <c r="C26" s="73"/>
      <c r="D26" s="12"/>
      <c r="E26" s="73"/>
      <c r="G26" s="153"/>
    </row>
    <row r="27" spans="2:7" x14ac:dyDescent="0.25">
      <c r="B27" s="1" t="s">
        <v>128</v>
      </c>
      <c r="C27" s="73"/>
      <c r="D27" s="10" t="s">
        <v>29</v>
      </c>
      <c r="E27" s="17">
        <f>SUM(E28:E31)</f>
        <v>0</v>
      </c>
      <c r="G27" s="153"/>
    </row>
    <row r="28" spans="2:7" x14ac:dyDescent="0.25">
      <c r="B28" s="1"/>
      <c r="C28" s="73"/>
      <c r="D28" s="12"/>
      <c r="E28" s="73"/>
      <c r="G28" s="153"/>
    </row>
    <row r="29" spans="2:7" x14ac:dyDescent="0.25">
      <c r="B29" s="10" t="s">
        <v>31</v>
      </c>
      <c r="C29" s="17">
        <f>SUM(C30:C31)</f>
        <v>0</v>
      </c>
      <c r="D29" s="12"/>
      <c r="E29" s="73"/>
      <c r="G29" s="153"/>
    </row>
    <row r="30" spans="2:7" x14ac:dyDescent="0.25">
      <c r="B30" s="6"/>
      <c r="C30" s="73"/>
      <c r="D30" s="12"/>
      <c r="E30" s="73"/>
      <c r="G30" s="153"/>
    </row>
    <row r="31" spans="2:7" ht="17.25" customHeight="1" x14ac:dyDescent="0.25">
      <c r="B31" s="6"/>
      <c r="C31" s="96"/>
      <c r="D31" s="70"/>
      <c r="E31" s="96"/>
      <c r="G31" s="153"/>
    </row>
    <row r="32" spans="2:7" ht="19.5" customHeight="1" x14ac:dyDescent="0.25">
      <c r="B32" s="10" t="s">
        <v>33</v>
      </c>
      <c r="C32" s="96"/>
      <c r="D32" s="10" t="s">
        <v>34</v>
      </c>
      <c r="E32" s="96"/>
      <c r="G32" s="153"/>
    </row>
    <row r="33" spans="2:7" x14ac:dyDescent="0.25">
      <c r="B33" s="10" t="s">
        <v>35</v>
      </c>
      <c r="C33" s="96"/>
      <c r="D33" s="10" t="s">
        <v>36</v>
      </c>
      <c r="E33" s="96"/>
      <c r="G33" s="153"/>
    </row>
    <row r="34" spans="2:7" x14ac:dyDescent="0.25">
      <c r="B34" s="10"/>
      <c r="C34" s="96"/>
      <c r="D34" s="10"/>
      <c r="E34" s="96"/>
      <c r="G34" s="153"/>
    </row>
    <row r="35" spans="2:7" ht="24" x14ac:dyDescent="0.25">
      <c r="B35" s="10" t="s">
        <v>129</v>
      </c>
      <c r="C35" s="96"/>
      <c r="D35" s="10" t="s">
        <v>130</v>
      </c>
      <c r="E35" s="96"/>
      <c r="G35" s="153"/>
    </row>
    <row r="36" spans="2:7" x14ac:dyDescent="0.25">
      <c r="B36" s="148" t="s">
        <v>73</v>
      </c>
      <c r="C36" s="149"/>
      <c r="D36" s="150" t="s">
        <v>74</v>
      </c>
      <c r="E36" s="149"/>
      <c r="G36" s="153"/>
    </row>
    <row r="37" spans="2:7" x14ac:dyDescent="0.25">
      <c r="B37" s="11" t="s">
        <v>199</v>
      </c>
      <c r="C37" s="97"/>
      <c r="D37" s="10"/>
      <c r="E37" s="97"/>
      <c r="G37" s="153"/>
    </row>
    <row r="38" spans="2:7" x14ac:dyDescent="0.25">
      <c r="B38" s="11" t="s">
        <v>75</v>
      </c>
      <c r="C38" s="97"/>
      <c r="D38" s="10"/>
      <c r="E38" s="97"/>
      <c r="G38" s="151" t="s">
        <v>76</v>
      </c>
    </row>
    <row r="39" spans="2:7" x14ac:dyDescent="0.25">
      <c r="B39" s="11" t="s">
        <v>32</v>
      </c>
      <c r="C39" s="97"/>
      <c r="D39" s="10"/>
      <c r="E39" s="20"/>
      <c r="G39" s="151"/>
    </row>
    <row r="40" spans="2:7" x14ac:dyDescent="0.25">
      <c r="B40" s="4" t="s">
        <v>37</v>
      </c>
      <c r="C40" s="27">
        <f>C5+C9+C15+C21+C24+C29+C32+C33+C35</f>
        <v>0</v>
      </c>
      <c r="D40" s="4" t="s">
        <v>38</v>
      </c>
      <c r="E40" s="27">
        <f>E5+E9+E27+E32+E33+E35+E37+E38+E39</f>
        <v>0</v>
      </c>
      <c r="G40" s="137"/>
    </row>
    <row r="41" spans="2:7" x14ac:dyDescent="0.25">
      <c r="B41" s="118" t="s">
        <v>39</v>
      </c>
      <c r="C41" s="119"/>
      <c r="D41" s="119"/>
      <c r="E41" s="120"/>
      <c r="G41" s="137"/>
    </row>
    <row r="42" spans="2:7" x14ac:dyDescent="0.25">
      <c r="B42" s="121"/>
      <c r="C42" s="122"/>
      <c r="D42" s="122"/>
      <c r="E42" s="123"/>
      <c r="G42" s="137"/>
    </row>
    <row r="43" spans="2:7" x14ac:dyDescent="0.25">
      <c r="B43" s="10" t="s">
        <v>40</v>
      </c>
      <c r="C43" s="97"/>
      <c r="D43" s="10" t="s">
        <v>41</v>
      </c>
      <c r="E43" s="98"/>
      <c r="G43" s="137"/>
    </row>
    <row r="44" spans="2:7" ht="15.75" customHeight="1" x14ac:dyDescent="0.25">
      <c r="B44" s="10" t="s">
        <v>42</v>
      </c>
      <c r="C44" s="97"/>
      <c r="D44" s="10" t="s">
        <v>43</v>
      </c>
      <c r="E44" s="97"/>
      <c r="G44" s="137"/>
    </row>
    <row r="45" spans="2:7" ht="42" customHeight="1" x14ac:dyDescent="0.25">
      <c r="B45" s="10" t="s">
        <v>44</v>
      </c>
      <c r="C45" s="98"/>
      <c r="D45" s="10" t="s">
        <v>45</v>
      </c>
      <c r="E45" s="97"/>
      <c r="G45" s="137"/>
    </row>
    <row r="46" spans="2:7" ht="15.75" customHeight="1" x14ac:dyDescent="0.25">
      <c r="B46" s="13" t="s">
        <v>46</v>
      </c>
      <c r="C46" s="26">
        <f>C40+C43+C44+C45</f>
        <v>0</v>
      </c>
      <c r="D46" s="13" t="s">
        <v>46</v>
      </c>
      <c r="E46" s="26">
        <f>E40+E43+E44+E45</f>
        <v>0</v>
      </c>
      <c r="G46" s="92" t="s">
        <v>77</v>
      </c>
    </row>
    <row r="47" spans="2:7" ht="15" customHeight="1" x14ac:dyDescent="0.25">
      <c r="G47" s="93" t="s">
        <v>78</v>
      </c>
    </row>
    <row r="48" spans="2:7" ht="15" customHeight="1" x14ac:dyDescent="0.25">
      <c r="B48" s="23" t="s">
        <v>47</v>
      </c>
      <c r="C48" s="23"/>
      <c r="D48" s="23"/>
      <c r="E48" s="23"/>
      <c r="G48" s="94" t="s">
        <v>79</v>
      </c>
    </row>
    <row r="49" spans="2:7" ht="31.5" customHeight="1" x14ac:dyDescent="0.25">
      <c r="B49" s="115" t="s">
        <v>48</v>
      </c>
      <c r="C49" s="115"/>
      <c r="D49" s="115"/>
      <c r="E49" s="115"/>
      <c r="G49" s="95" t="s">
        <v>80</v>
      </c>
    </row>
    <row r="50" spans="2:7" ht="42" customHeight="1" x14ac:dyDescent="0.25">
      <c r="B50" s="115" t="s">
        <v>202</v>
      </c>
      <c r="C50" s="115"/>
      <c r="D50" s="115"/>
      <c r="E50" s="115"/>
      <c r="G50" s="95" t="s">
        <v>81</v>
      </c>
    </row>
    <row r="51" spans="2:7" ht="84" customHeight="1" x14ac:dyDescent="0.25">
      <c r="B51" s="115" t="s">
        <v>49</v>
      </c>
      <c r="C51" s="115"/>
      <c r="D51" s="115"/>
      <c r="E51" s="115"/>
      <c r="G51" s="92" t="s">
        <v>82</v>
      </c>
    </row>
    <row r="52" spans="2:7" ht="55.5" customHeight="1" x14ac:dyDescent="0.25">
      <c r="B52" s="115" t="s">
        <v>50</v>
      </c>
      <c r="C52" s="115"/>
      <c r="D52" s="115"/>
      <c r="E52" s="115"/>
      <c r="G52" s="144"/>
    </row>
    <row r="53" spans="2:7" ht="87" customHeight="1" x14ac:dyDescent="0.25">
      <c r="B53" s="115" t="s">
        <v>83</v>
      </c>
      <c r="C53" s="115"/>
      <c r="D53" s="115"/>
      <c r="E53" s="115"/>
      <c r="G53" s="144"/>
    </row>
    <row r="54" spans="2:7" x14ac:dyDescent="0.25">
      <c r="G54" s="144"/>
    </row>
    <row r="55" spans="2:7" x14ac:dyDescent="0.25">
      <c r="G55" s="144"/>
    </row>
    <row r="56" spans="2:7" x14ac:dyDescent="0.25">
      <c r="G56" s="144"/>
    </row>
    <row r="57" spans="2:7" ht="15.75" customHeight="1" x14ac:dyDescent="0.25"/>
  </sheetData>
  <mergeCells count="19">
    <mergeCell ref="G15:G37"/>
    <mergeCell ref="B41:E42"/>
    <mergeCell ref="B53:E53"/>
    <mergeCell ref="G1:G2"/>
    <mergeCell ref="G40:G45"/>
    <mergeCell ref="G3:G4"/>
    <mergeCell ref="B1:E2"/>
    <mergeCell ref="B52:E52"/>
    <mergeCell ref="B49:E49"/>
    <mergeCell ref="B51:E51"/>
    <mergeCell ref="B50:E50"/>
    <mergeCell ref="G52:G56"/>
    <mergeCell ref="B4:C4"/>
    <mergeCell ref="D4:E4"/>
    <mergeCell ref="B36:C36"/>
    <mergeCell ref="D36:E36"/>
    <mergeCell ref="G38:G39"/>
    <mergeCell ref="G5:G7"/>
    <mergeCell ref="G9:G13"/>
  </mergeCells>
  <pageMargins left="0.7" right="0.7" top="0.75" bottom="0.75" header="0.3" footer="0.3"/>
  <pageSetup paperSize="9" scale="37"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2EC1A0D17F44985F755A0159A4BA8" ma:contentTypeVersion="6" ma:contentTypeDescription="Crée un document." ma:contentTypeScope="" ma:versionID="9356c700ecb099e5dec07480191b54d5">
  <xsd:schema xmlns:xsd="http://www.w3.org/2001/XMLSchema" xmlns:xs="http://www.w3.org/2001/XMLSchema" xmlns:p="http://schemas.microsoft.com/office/2006/metadata/properties" xmlns:ns2="3d32c3fa-99b6-4555-aa2b-f894b6afa317" xmlns:ns3="1fb17f43-1ead-4daa-9594-e7143798c0a7" targetNamespace="http://schemas.microsoft.com/office/2006/metadata/properties" ma:root="true" ma:fieldsID="08f236bfad041eed6d58502f44782e18" ns2:_="" ns3:_="">
    <xsd:import namespace="3d32c3fa-99b6-4555-aa2b-f894b6afa317"/>
    <xsd:import namespace="1fb17f43-1ead-4daa-9594-e7143798c0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2c3fa-99b6-4555-aa2b-f894b6afa3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b17f43-1ead-4daa-9594-e7143798c0a7"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5B160-E478-41F3-B6AF-60459997BAE4}">
  <ds:schemaRefs>
    <ds:schemaRef ds:uri="3d32c3fa-99b6-4555-aa2b-f894b6afa317"/>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1fb17f43-1ead-4daa-9594-e7143798c0a7"/>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73C9E9D-4567-45D6-BB89-6C77ABF5B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2c3fa-99b6-4555-aa2b-f894b6afa317"/>
    <ds:schemaRef ds:uri="1fb17f43-1ead-4daa-9594-e7143798c0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EF7AF6-9E81-4FC2-B1DE-ED5CE1ADFC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 EXPLICATIVE</vt:lpstr>
      <vt:lpstr>Budget prévisionnel association</vt:lpstr>
      <vt:lpstr>Valorisation du bénévolat</vt:lpstr>
      <vt:lpstr>Budget previsionnel projet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Virginia Kolo</dc:creator>
  <cp:keywords/>
  <dc:description/>
  <cp:lastModifiedBy>Virginia Kolo</cp:lastModifiedBy>
  <cp:revision/>
  <cp:lastPrinted>2023-03-26T22:43:39Z</cp:lastPrinted>
  <dcterms:created xsi:type="dcterms:W3CDTF">2022-12-25T05:20:53Z</dcterms:created>
  <dcterms:modified xsi:type="dcterms:W3CDTF">2023-04-18T03:06:50Z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0x0101009CE2EC1A0D17F44985F755A0159A4BA8</vt:lpwstr>
  </property>
</Properties>
</file>